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ostatní\Atelier Genius\AG6-2021 ul. Březová, Karviná Ráj\rozpočty\aktualizace\"/>
    </mc:Choice>
  </mc:AlternateContent>
  <xr:revisionPtr revIDLastSave="0" documentId="13_ncr:1_{4A85B035-EA07-4D5D-8FB4-4F4A4C86B88F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0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'00 000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'00 000 Naklady'!$A$1:$X$112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0" i="1" l="1"/>
  <c r="I49" i="1"/>
  <c r="G41" i="1"/>
  <c r="F41" i="1"/>
  <c r="G40" i="1"/>
  <c r="F40" i="1"/>
  <c r="G39" i="1"/>
  <c r="F39" i="1"/>
  <c r="G102" i="12"/>
  <c r="BA43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4" i="12"/>
  <c r="M14" i="12" s="1"/>
  <c r="I14" i="12"/>
  <c r="K14" i="12"/>
  <c r="O14" i="12"/>
  <c r="O8" i="12" s="1"/>
  <c r="Q14" i="12"/>
  <c r="V14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M27" i="12" s="1"/>
  <c r="I27" i="12"/>
  <c r="K27" i="12"/>
  <c r="O27" i="12"/>
  <c r="Q27" i="12"/>
  <c r="V27" i="12"/>
  <c r="G32" i="12"/>
  <c r="I32" i="12"/>
  <c r="K32" i="12"/>
  <c r="M32" i="12"/>
  <c r="O32" i="12"/>
  <c r="Q32" i="12"/>
  <c r="V32" i="12"/>
  <c r="G36" i="12"/>
  <c r="M36" i="12" s="1"/>
  <c r="I36" i="12"/>
  <c r="K36" i="12"/>
  <c r="O36" i="12"/>
  <c r="Q36" i="12"/>
  <c r="V36" i="12"/>
  <c r="G38" i="12"/>
  <c r="I38" i="12"/>
  <c r="K38" i="12"/>
  <c r="M38" i="12"/>
  <c r="O38" i="12"/>
  <c r="Q38" i="12"/>
  <c r="V38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3" i="12"/>
  <c r="I53" i="12"/>
  <c r="K53" i="12"/>
  <c r="M53" i="12"/>
  <c r="O53" i="12"/>
  <c r="Q53" i="12"/>
  <c r="V53" i="12"/>
  <c r="G60" i="12"/>
  <c r="M60" i="12" s="1"/>
  <c r="I60" i="12"/>
  <c r="K60" i="12"/>
  <c r="O60" i="12"/>
  <c r="Q60" i="12"/>
  <c r="V60" i="12"/>
  <c r="G62" i="12"/>
  <c r="I62" i="12"/>
  <c r="K62" i="12"/>
  <c r="M62" i="12"/>
  <c r="O62" i="12"/>
  <c r="Q62" i="12"/>
  <c r="V62" i="12"/>
  <c r="G63" i="12"/>
  <c r="M63" i="12" s="1"/>
  <c r="I63" i="12"/>
  <c r="K63" i="12"/>
  <c r="O63" i="12"/>
  <c r="Q63" i="12"/>
  <c r="V63" i="12"/>
  <c r="G64" i="12"/>
  <c r="I64" i="12"/>
  <c r="K64" i="12"/>
  <c r="M64" i="12"/>
  <c r="O64" i="12"/>
  <c r="Q64" i="12"/>
  <c r="V64" i="12"/>
  <c r="G65" i="12"/>
  <c r="M65" i="12" s="1"/>
  <c r="I65" i="12"/>
  <c r="K65" i="12"/>
  <c r="O65" i="12"/>
  <c r="Q65" i="12"/>
  <c r="V65" i="12"/>
  <c r="G69" i="12"/>
  <c r="I69" i="12"/>
  <c r="K69" i="12"/>
  <c r="M69" i="12"/>
  <c r="O69" i="12"/>
  <c r="Q69" i="12"/>
  <c r="V69" i="12"/>
  <c r="G70" i="12"/>
  <c r="K70" i="12"/>
  <c r="V70" i="12"/>
  <c r="G71" i="12"/>
  <c r="I71" i="12"/>
  <c r="I70" i="12" s="1"/>
  <c r="K71" i="12"/>
  <c r="M71" i="12"/>
  <c r="O71" i="12"/>
  <c r="Q71" i="12"/>
  <c r="Q70" i="12" s="1"/>
  <c r="V71" i="12"/>
  <c r="G92" i="12"/>
  <c r="M92" i="12" s="1"/>
  <c r="I92" i="12"/>
  <c r="K92" i="12"/>
  <c r="O92" i="12"/>
  <c r="O70" i="12" s="1"/>
  <c r="Q92" i="12"/>
  <c r="V92" i="12"/>
  <c r="G98" i="12"/>
  <c r="I98" i="12"/>
  <c r="K98" i="12"/>
  <c r="M98" i="12"/>
  <c r="O98" i="12"/>
  <c r="Q98" i="12"/>
  <c r="V98" i="12"/>
  <c r="AE102" i="12"/>
  <c r="I20" i="1"/>
  <c r="I19" i="1"/>
  <c r="I18" i="1"/>
  <c r="I17" i="1"/>
  <c r="I16" i="1"/>
  <c r="I51" i="1"/>
  <c r="J50" i="1" s="1"/>
  <c r="F42" i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49" i="1" l="1"/>
  <c r="J51" i="1" s="1"/>
  <c r="A26" i="1"/>
  <c r="G26" i="1"/>
  <c r="G28" i="1"/>
  <c r="G23" i="1"/>
  <c r="M8" i="12"/>
  <c r="M70" i="12"/>
  <c r="G8" i="12"/>
  <c r="AF102" i="12"/>
  <c r="I21" i="1"/>
  <c r="I39" i="1"/>
  <c r="I42" i="1" s="1"/>
  <c r="J41" i="1" s="1"/>
  <c r="A23" i="1" l="1"/>
  <c r="J39" i="1"/>
  <c r="J42" i="1" s="1"/>
  <c r="J40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</author>
  </authors>
  <commentList>
    <comment ref="S6" authorId="0" shapeId="0" xr:uid="{15B6D508-C14B-4467-84E0-BB30484E730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898DB3F-A883-48B7-870F-36B94F44E28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<sst xmlns="http://schemas.openxmlformats.org/spreadsheetml/2006/main" count="478" uniqueCount="220">
  <si>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</si>
  <si>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</si>
  <si>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</si>
  <si>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</si>
  <si>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</si>
  <si>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</si>
  <si>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</si>
  <si>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</si>
  <si>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</si>
  <si>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</si>
  <si>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</si>
  <si>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</si>
  <si>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</si>
  <si>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</si>
  <si>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</si>
  <si>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</si>
  <si>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</si>
  <si>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</si>
  <si>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</si>
  <si>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</si>
  <si>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</si>
  <si>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</si>
  <si>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</si>
  <si>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</si>
  <si>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</si>
  <si>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</si>
  <si>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</si>
  <si>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</si>
  <si>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</si>
  <si>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</si>
  <si>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</si>
  <si>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</si>
  <si>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</si>
  <si>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</si>
  <si>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</si>
  <si>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</si>
  <si>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</si>
  <si>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</si>
  <si>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</si>
  <si>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</si>
  <si>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</si>
  <si>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</si>
  <si>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</si>
  <si>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000</t>
  </si>
  <si>
    <t>Vedlejší a ostatní náklady</t>
  </si>
  <si>
    <t>00</t>
  </si>
  <si>
    <t>Objekt:</t>
  </si>
  <si>
    <t>Rozpočet:</t>
  </si>
  <si>
    <t>AG6-2021</t>
  </si>
  <si>
    <t>Stavba</t>
  </si>
  <si>
    <t>Celkem za stavbu</t>
  </si>
  <si>
    <t>CZK</t>
  </si>
  <si>
    <t>Rekapitulace dílů</t>
  </si>
  <si>
    <t>Typ dílu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</si>
  <si>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</si>
  <si>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</si>
  <si>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</si>
  <si>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</si>
  <si>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</si>
  <si>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</si>
  <si>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</si>
  <si>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</si>
  <si>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</si>
  <si>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</si>
  <si>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</si>
  <si>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</si>
  <si>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</si>
  <si>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</si>
  <si>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</si>
  <si>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</si>
  <si>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</si>
  <si>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</si>
  <si>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</si>
  <si>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</si>
  <si>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</si>
  <si>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</si>
  <si>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</si>
  <si>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</si>
  <si>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</si>
  <si>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</si>
  <si>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</si>
  <si>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</si>
  <si>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</si>
  <si>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</si>
  <si>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005111021R</t>
  </si>
  <si>
    <t>Vytýčení všech inženýrských sítí před zahájením prací vč. jejich řádného zajištění</t>
  </si>
  <si>
    <t>Soubor</t>
  </si>
  <si>
    <t>RTS 21/ II</t>
  </si>
  <si>
    <t>Indiv</t>
  </si>
  <si>
    <t>VRN</t>
  </si>
  <si>
    <t>POL99_8</t>
  </si>
  <si>
    <t>Zpětné předání všech inženýrských sítí jednotlivým správcům vč. uvedení dotčených ploch do bezvadného stavu.</t>
  </si>
  <si>
    <t>POP</t>
  </si>
  <si>
    <t>00511 R</t>
  </si>
  <si>
    <t>00511 Ra</t>
  </si>
  <si>
    <t>Geometrické zaměření po dokončení stavby vč. vystavení příslušných protokolů</t>
  </si>
  <si>
    <t>Vlastní</t>
  </si>
  <si>
    <t>Geodetické zaměření v souladu se směrnicí města k tvorbě digitální technické mapy.</t>
  </si>
  <si>
    <t>VN-001.RXX</t>
  </si>
  <si>
    <t>Zajištění všech dokladů /protokolů, nutných pro předání díla, kolaudační řízení</t>
  </si>
  <si>
    <t>soub</t>
  </si>
  <si>
    <t>a pro vydání kolaudačního rozhodnutí</t>
  </si>
  <si>
    <t>VN-002.RXX</t>
  </si>
  <si>
    <t>Jednání s dotčenými institucemi, s dotčenými orgány statní správy a samosprávy</t>
  </si>
  <si>
    <t>VN-003.RXX</t>
  </si>
  <si>
    <t>Zajištění a projednání všech nezbytných úkonů inženýringu a administrativních  nezbytných pro stavbu</t>
  </si>
  <si>
    <t>VN-004.RXX</t>
  </si>
  <si>
    <t>Zpracování časového harmonogramu stavby a zpracování ZOV.</t>
  </si>
  <si>
    <t>VN-005.RXX</t>
  </si>
  <si>
    <t>Zpracování a projednání dokladů pro účel stavby</t>
  </si>
  <si>
    <t>Např. "Stanovení přechodné úpravy provozu na pozemních komunikacích"</t>
  </si>
  <si>
    <t>a "Zvláštního užívání komunikací"  a " Rozhodnutí o uzavírce místní komunikace" apod.</t>
  </si>
  <si>
    <t>VN-006.RXX</t>
  </si>
  <si>
    <t>Součinnost s koordinátorem BOZP</t>
  </si>
  <si>
    <t>VN-007.RXX</t>
  </si>
  <si>
    <t>Náklady na zajištění konkrétních opatření požadovaných koordinátorem BOZP</t>
  </si>
  <si>
    <t>VN-008.RXX</t>
  </si>
  <si>
    <t>Součinnost s ostatními zúčastněnými stranami (mimo kordinátora BOZP)</t>
  </si>
  <si>
    <t>VN-009.RXX</t>
  </si>
  <si>
    <t>Včasné odsouhlašení všech užitých materiálů a technologií</t>
  </si>
  <si>
    <t>VN-010.RXX</t>
  </si>
  <si>
    <t>Technická řešení - návrh a projednání nutných odchylek a změn oproti PD</t>
  </si>
  <si>
    <t>VN-011.RXX</t>
  </si>
  <si>
    <t>Technická řešení - návrh a projednání kolizí inženýrských sítí a zařízení</t>
  </si>
  <si>
    <t>Včetně nákladů souvisejících s technickým řešením případných kolizí a střetů s</t>
  </si>
  <si>
    <t>inženýrskými sítěmi, například odchylky skutečného umístění IS od PD, odchylky</t>
  </si>
  <si>
    <t>od podkladů správců sítí, řešení souběhu akřížení s IS a zařízeními, které</t>
  </si>
  <si>
    <t>projektant nepředvídal atd.</t>
  </si>
  <si>
    <t>VN-012.RXX</t>
  </si>
  <si>
    <t>Technická řešení - návrh a projednání kolizí se skrytými konstrukcemi</t>
  </si>
  <si>
    <t>Včetně nákladů souvisejících s technickým řešením případných kolizí stavby</t>
  </si>
  <si>
    <t>se skrytými konstrukcemi, které projektant nepředvídal, např. skryté betony,</t>
  </si>
  <si>
    <t>nefunkční základy atd.</t>
  </si>
  <si>
    <t>VN-013.RXX</t>
  </si>
  <si>
    <t>Technická řešení - návrh a projednání rozdílů skutečně zjištěného stávajícího stavu</t>
  </si>
  <si>
    <t>se stávajícím stavem předpokládaným projektantem</t>
  </si>
  <si>
    <t>VN-016.RXX</t>
  </si>
  <si>
    <t>Veškeré náklady na projektové práce</t>
  </si>
  <si>
    <t>A) Doplnění prováděcí dokumentace ( např. konstrukční detaily, výrobní a</t>
  </si>
  <si>
    <t>C) Doplnění nebo přepracování projektové dokumentace skutečného provedení stavby - vše v požadovaném počtu vyhotovení dle</t>
  </si>
  <si>
    <t>ZD a SOD.</t>
  </si>
  <si>
    <t>VN-017.RXX</t>
  </si>
  <si>
    <t>Pravidelné čistění přilehlých komunikací dle požadavků objednatele</t>
  </si>
  <si>
    <t>Vč. pravidelné čištění pneumatik</t>
  </si>
  <si>
    <t>VN-018.RXX</t>
  </si>
  <si>
    <t>Označení stavby - dle podmínek zadávací dokumentace a smlouvy o dílo</t>
  </si>
  <si>
    <t>VN-019.RXX</t>
  </si>
  <si>
    <t>Aktualizace a projednání návrhu přechodného dopravního značení</t>
  </si>
  <si>
    <t>VN-020.RXX</t>
  </si>
  <si>
    <t>Zajištění splnění podmínek vyplývajících z vydaných rozhodnutí, povolení apod.</t>
  </si>
  <si>
    <t>VN-021.RXX</t>
  </si>
  <si>
    <t>Zajištění bezpečné a plynulé dopravy v rámci výstavby</t>
  </si>
  <si>
    <t>Včetně nákladů spojených s případnými průjezdy a opatřením vozidel</t>
  </si>
  <si>
    <t>integrovaného záchranného systému.</t>
  </si>
  <si>
    <t>VN-022.RXX</t>
  </si>
  <si>
    <t>Zajištění bezpečnosti a orientace všech účastníků dopravního provozu</t>
  </si>
  <si>
    <t>To je motoristů, chodců, cyklistů v rámci stavby, například : Aktuální navigace</t>
  </si>
  <si>
    <t>všech osob po celou dobu výstavby, označení nebezpečných míst, zamezení</t>
  </si>
  <si>
    <t>vstupu nepovolaným osobám na staveniště, dočasné oplocení, hrazení, osvět-</t>
  </si>
  <si>
    <t>lení, navádění chodců na náhradní trasy, vybudování a odstranění případných</t>
  </si>
  <si>
    <t>dočasných lávek a přemostění, provizorní dopravní značení vč. výstražných</t>
  </si>
  <si>
    <t>světel atd.</t>
  </si>
  <si>
    <t>VN-023.RXX</t>
  </si>
  <si>
    <t>Zabezpečení staveniště a jeho vybavení, majetku třetích osob v rámci stavby proti odcizení</t>
  </si>
  <si>
    <t>včetně stavebnho materiálu instalovaného i neinstalovaného (uskladněného)</t>
  </si>
  <si>
    <t>VN-025.RXX</t>
  </si>
  <si>
    <t>Dopravní opatření - řešení případných dopravních kolapsů, náklady na případné prostoje apod.</t>
  </si>
  <si>
    <t>VN-026.RXX</t>
  </si>
  <si>
    <t>Uvedení pozemků a všech povrchů /konstrukcí /prvků, dotčených stavbou do bezvadného stavu</t>
  </si>
  <si>
    <t>VN-027.RXX</t>
  </si>
  <si>
    <t>Protokolární zpětné předání pozemků dotčených stavbou příslušným správcům po dokončení realizace</t>
  </si>
  <si>
    <t>VN-028.RXX</t>
  </si>
  <si>
    <t>Zpracování fotodokumentace stavu zájmového území v elektronické a tiskové podobě</t>
  </si>
  <si>
    <t>A) Fotodokumentace  stávajícího stavu před zahájením stavebních prací</t>
  </si>
  <si>
    <t>B) Fotodokumentace průběhu realizace předkládaná při fakturaci</t>
  </si>
  <si>
    <t>C) Fotodokumentace dokončeného díla</t>
  </si>
  <si>
    <t>VN-030.RXX</t>
  </si>
  <si>
    <t>Grafický návrh perforovaného plechu na stanoviště kontejnérů</t>
  </si>
  <si>
    <t>005121 R</t>
  </si>
  <si>
    <t>Zařízení staveniště</t>
  </si>
  <si>
    <t>Náklady zhotovitele související se zajištěním provozů nutných pro provádění díla</t>
  </si>
  <si>
    <t>(kanceláře řídících pracovníků, vrátnice, sociální objekty pro pracovníky stavby,</t>
  </si>
  <si>
    <t>mobilní chemické WC, mobilní sociální služby, údržbářské objekty, sklady, provizorní</t>
  </si>
  <si>
    <t>zpevněné plochy pro skladování materiálu, oplocení stavby (neprůhledný mobilní</t>
  </si>
  <si>
    <t>plot výšky min. 1800 mm, vč. vjezdových bran), trvalá ostraha staveniště, vnitrosta-</t>
  </si>
  <si>
    <t>veništní rozvody všech potřebných energií vč. jejich poplatků).</t>
  </si>
  <si>
    <t>Náklady zhotovitele související se zajištěním přechodů nebo přejezdů přes výkopy</t>
  </si>
  <si>
    <t>na veřejných prostranstvích vč. světelných signalizačních zařízení, dočasné do-</t>
  </si>
  <si>
    <t>pravní značení po celou dobu stavby.</t>
  </si>
  <si>
    <t>Zřízení trvalé, dočasné deponie a mezideponie, příjezdy a přístupy na staveniště,</t>
  </si>
  <si>
    <t>úpravy staveniště z hlediska bezpečnosti a oochrany zdraví třetích osob, vč.</t>
  </si>
  <si>
    <t>nutných úprav pro osoby s omezenou schopností pohybu a orientace, uspořádání</t>
  </si>
  <si>
    <t>a bezpečnost staveniště z hlediska ochrany veřejných zájmů, dodržení podmínek</t>
  </si>
  <si>
    <t>pro provádění staveb z hlediska BOZP, dodržování podmínek pro ochranu ži-</t>
  </si>
  <si>
    <t>votního prostředí při výstavbě, dodržení podmínek - možnosti nakládání s odpady,</t>
  </si>
  <si>
    <t>splnění zvláštních požadavků na provádění stavby, které vyžadují bezpečnostní</t>
  </si>
  <si>
    <t>opatření.</t>
  </si>
  <si>
    <t>Náklady zhotovitele spojené s výstavbou a po ukončení díla kompletním odstra-</t>
  </si>
  <si>
    <t>staveniště.</t>
  </si>
  <si>
    <t>005122 R</t>
  </si>
  <si>
    <t>Provozní a územní vlivy</t>
  </si>
  <si>
    <t>Náklady související se ztíženými podmínkami při provádění díla v závislosti na</t>
  </si>
  <si>
    <t>okolním provozu (pro práce prováděné za nepřerušeného  nebo omezeného pro-</t>
  </si>
  <si>
    <t>vozu v dotčených objektech nebo samotné lokality/ areálu).</t>
  </si>
  <si>
    <t>Náklady spojené s mimostaveništní dopravou, územními vlivy (území se ztížený-</t>
  </si>
  <si>
    <t>mi výrobními podmínkami, se ztíženými dopravními podmínkami).</t>
  </si>
  <si>
    <t>005124010R</t>
  </si>
  <si>
    <t>Kompletační a koordinační činnost</t>
  </si>
  <si>
    <t>Náklady zhotovitele související se zajištěním a provedením kompletního díla dle</t>
  </si>
  <si>
    <t>PD a souvisejících dokladů.</t>
  </si>
  <si>
    <t>SUM</t>
  </si>
  <si>
    <t>Poznámky uchazeče k zadání</t>
  </si>
  <si>
    <t>POPUZIV</t>
  </si>
  <si>
    <t>Například</t>
  </si>
  <si>
    <t>dílenská dokumentace), dle potřeb a úvahy zhotovitele díla,</t>
  </si>
  <si>
    <t>B) Zpracování projektové dokumentace skutečného provedení stavby,</t>
  </si>
  <si>
    <t>něním staveništní obslužné komunikace. Kompletní likvidace zařízení</t>
  </si>
  <si>
    <t>END</t>
  </si>
  <si>
    <t>Stavební úpravy ul. Březová v Karviné - Ráj</t>
  </si>
  <si>
    <t>Geometrický plán vč. geometrického plánu pro věcné břemeno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</si>
</sst>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86" t="s">
        <v>41</v>
      </c>
      <c r="B2" s="186"/>
      <c r="C2" s="186"/>
      <c r="D2" s="186"/>
      <c r="E2" s="186"/>
      <c r="F2" s="186"/>
      <c r="G2" s="18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E3" sqref="E3:J3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2" t="s">
        <v>4</v>
      </c>
      <c r="C1" s="223"/>
      <c r="D1" s="223"/>
      <c r="E1" s="223"/>
      <c r="F1" s="223"/>
      <c r="G1" s="223"/>
      <c r="H1" s="223"/>
      <c r="I1" s="223"/>
      <c r="J1" s="224"/>
    </row>
    <row r="2" spans="1:15" ht="36" customHeight="1" x14ac:dyDescent="0.25">
      <c r="A2" s="2"/>
      <c r="B2" s="77" t="s">
        <v>24</v>
      </c>
      <c r="C2" s="78"/>
      <c r="D2" s="79" t="s">
        <v>48</v>
      </c>
      <c r="E2" s="228" t="s">
        <v>218</v>
      </c>
      <c r="F2" s="229"/>
      <c r="G2" s="229"/>
      <c r="H2" s="229"/>
      <c r="I2" s="229"/>
      <c r="J2" s="230"/>
      <c r="O2" s="1"/>
    </row>
    <row r="3" spans="1:15" ht="27" customHeight="1" x14ac:dyDescent="0.25">
      <c r="A3" s="2"/>
      <c r="B3" s="80" t="s">
        <v>46</v>
      </c>
      <c r="C3" s="78"/>
      <c r="D3" s="81" t="s">
        <v>45</v>
      </c>
      <c r="E3" s="231" t="s">
        <v>44</v>
      </c>
      <c r="F3" s="232"/>
      <c r="G3" s="232"/>
      <c r="H3" s="232"/>
      <c r="I3" s="232"/>
      <c r="J3" s="233"/>
    </row>
    <row r="4" spans="1:15" ht="23.25" customHeight="1" x14ac:dyDescent="0.25">
      <c r="A4" s="76">
        <v>1992</v>
      </c>
      <c r="B4" s="82" t="s">
        <v>47</v>
      </c>
      <c r="C4" s="83"/>
      <c r="D4" s="84" t="s">
        <v>43</v>
      </c>
      <c r="E4" s="211" t="s">
        <v>44</v>
      </c>
      <c r="F4" s="212"/>
      <c r="G4" s="212"/>
      <c r="H4" s="212"/>
      <c r="I4" s="212"/>
      <c r="J4" s="213"/>
    </row>
    <row r="5" spans="1:15" ht="24" customHeight="1" x14ac:dyDescent="0.25">
      <c r="A5" s="2"/>
      <c r="B5" s="31" t="s">
        <v>23</v>
      </c>
      <c r="D5" s="216"/>
      <c r="E5" s="217"/>
      <c r="F5" s="217"/>
      <c r="G5" s="21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18"/>
      <c r="E6" s="219"/>
      <c r="F6" s="219"/>
      <c r="G6" s="219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0"/>
      <c r="F7" s="221"/>
      <c r="G7" s="221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35"/>
      <c r="E11" s="235"/>
      <c r="F11" s="235"/>
      <c r="G11" s="235"/>
      <c r="H11" s="18" t="s">
        <v>42</v>
      </c>
      <c r="I11" s="86"/>
      <c r="J11" s="8"/>
    </row>
    <row r="12" spans="1:15" ht="15.75" customHeight="1" x14ac:dyDescent="0.25">
      <c r="A12" s="2"/>
      <c r="B12" s="28"/>
      <c r="C12" s="55"/>
      <c r="D12" s="210"/>
      <c r="E12" s="210"/>
      <c r="F12" s="210"/>
      <c r="G12" s="210"/>
      <c r="H12" s="18" t="s">
        <v>36</v>
      </c>
      <c r="I12" s="86"/>
      <c r="J12" s="8"/>
    </row>
    <row r="13" spans="1:15" ht="15.75" customHeight="1" x14ac:dyDescent="0.25">
      <c r="A13" s="2"/>
      <c r="B13" s="29"/>
      <c r="C13" s="56"/>
      <c r="D13" s="85"/>
      <c r="E13" s="214"/>
      <c r="F13" s="215"/>
      <c r="G13" s="21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4"/>
      <c r="F15" s="234"/>
      <c r="G15" s="236"/>
      <c r="H15" s="236"/>
      <c r="I15" s="236" t="s">
        <v>31</v>
      </c>
      <c r="J15" s="237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199"/>
      <c r="F16" s="200"/>
      <c r="G16" s="199"/>
      <c r="H16" s="200"/>
      <c r="I16" s="199">
        <f>SUMIF(F49:F50,A16,I49:I50)+SUMIF(F49:F50,"PSU",I49:I50)</f>
        <v>0</v>
      </c>
      <c r="J16" s="201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199"/>
      <c r="F17" s="200"/>
      <c r="G17" s="199"/>
      <c r="H17" s="200"/>
      <c r="I17" s="199">
        <f>SUMIF(F49:F50,A17,I49:I50)</f>
        <v>0</v>
      </c>
      <c r="J17" s="201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199"/>
      <c r="F18" s="200"/>
      <c r="G18" s="199"/>
      <c r="H18" s="200"/>
      <c r="I18" s="199">
        <f>SUMIF(F49:F50,A18,I49:I50)</f>
        <v>0</v>
      </c>
      <c r="J18" s="201"/>
    </row>
    <row r="19" spans="1:10" ht="23.25" customHeight="1" x14ac:dyDescent="0.25">
      <c r="A19" s="139" t="s">
        <v>54</v>
      </c>
      <c r="B19" s="38" t="s">
        <v>29</v>
      </c>
      <c r="C19" s="62"/>
      <c r="D19" s="63"/>
      <c r="E19" s="199"/>
      <c r="F19" s="200"/>
      <c r="G19" s="199"/>
      <c r="H19" s="200"/>
      <c r="I19" s="199">
        <f>SUMIF(F49:F50,A19,I49:I50)</f>
        <v>0</v>
      </c>
      <c r="J19" s="201"/>
    </row>
    <row r="20" spans="1:10" ht="23.25" customHeight="1" x14ac:dyDescent="0.25">
      <c r="A20" s="139" t="s">
        <v>55</v>
      </c>
      <c r="B20" s="38" t="s">
        <v>30</v>
      </c>
      <c r="C20" s="62"/>
      <c r="D20" s="63"/>
      <c r="E20" s="199"/>
      <c r="F20" s="200"/>
      <c r="G20" s="199"/>
      <c r="H20" s="200"/>
      <c r="I20" s="199">
        <f>SUMIF(F49:F50,A20,I49:I50)</f>
        <v>0</v>
      </c>
      <c r="J20" s="201"/>
    </row>
    <row r="21" spans="1:10" ht="23.25" customHeight="1" x14ac:dyDescent="0.25">
      <c r="A21" s="2"/>
      <c r="B21" s="48" t="s">
        <v>31</v>
      </c>
      <c r="C21" s="64"/>
      <c r="D21" s="65"/>
      <c r="E21" s="202"/>
      <c r="F21" s="238"/>
      <c r="G21" s="202"/>
      <c r="H21" s="238"/>
      <c r="I21" s="202">
        <f>SUM(I16:J20)</f>
        <v>0</v>
      </c>
      <c r="J21" s="203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97">
        <f>ZakladDPHSniVypocet</f>
        <v>0</v>
      </c>
      <c r="H23" s="198"/>
      <c r="I23" s="198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5">
        <f>A23</f>
        <v>0</v>
      </c>
      <c r="H24" s="196"/>
      <c r="I24" s="196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7">
        <f>ZakladDPHZaklVypocet</f>
        <v>0</v>
      </c>
      <c r="H25" s="198"/>
      <c r="I25" s="198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5">
        <f>A25</f>
        <v>0</v>
      </c>
      <c r="H26" s="226"/>
      <c r="I26" s="226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7">
        <f>CenaCelkem-(ZakladDPHSni+DPHSni+ZakladDPHZakl+DPHZakl)</f>
        <v>0</v>
      </c>
      <c r="H27" s="227"/>
      <c r="I27" s="227"/>
      <c r="J27" s="41" t="str">
        <f t="shared" si="0"/>
        <v>CZK</v>
      </c>
    </row>
    <row r="28" spans="1:10" ht="27.75" hidden="1" customHeight="1" thickBot="1" x14ac:dyDescent="0.3">
      <c r="A28" s="2"/>
      <c r="B28" s="113" t="s">
        <v>25</v>
      </c>
      <c r="C28" s="114"/>
      <c r="D28" s="114"/>
      <c r="E28" s="115"/>
      <c r="F28" s="116"/>
      <c r="G28" s="205">
        <f>ZakladDPHSniVypocet+ZakladDPHZaklVypocet</f>
        <v>0</v>
      </c>
      <c r="H28" s="205"/>
      <c r="I28" s="205"/>
      <c r="J28" s="11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4">
        <f>A27</f>
        <v>0</v>
      </c>
      <c r="H29" s="204"/>
      <c r="I29" s="204"/>
      <c r="J29" s="120" t="s">
        <v>51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06"/>
      <c r="E34" s="207"/>
      <c r="G34" s="208"/>
      <c r="H34" s="209"/>
      <c r="I34" s="209"/>
      <c r="J34" s="25"/>
    </row>
    <row r="35" spans="1:10" ht="12.75" customHeight="1" x14ac:dyDescent="0.25">
      <c r="A35" s="2"/>
      <c r="B35" s="2"/>
      <c r="D35" s="194" t="s">
        <v>2</v>
      </c>
      <c r="E35" s="1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5">
      <c r="A39" s="89">
        <v>1</v>
      </c>
      <c r="B39" s="99" t="s">
        <v>49</v>
      </c>
      <c r="C39" s="189"/>
      <c r="D39" s="189"/>
      <c r="E39" s="189"/>
      <c r="F39" s="100">
        <f>'00 000 Naklady'!AE102</f>
        <v>0</v>
      </c>
      <c r="G39" s="101">
        <f>'00 000 Naklady'!AF102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5">
      <c r="A40" s="89">
        <v>2</v>
      </c>
      <c r="B40" s="104" t="s">
        <v>45</v>
      </c>
      <c r="C40" s="190" t="s">
        <v>44</v>
      </c>
      <c r="D40" s="190"/>
      <c r="E40" s="190"/>
      <c r="F40" s="105">
        <f>'00 000 Naklady'!AE102</f>
        <v>0</v>
      </c>
      <c r="G40" s="106">
        <f>'00 000 Naklady'!AF102</f>
        <v>0</v>
      </c>
      <c r="H40" s="106">
        <f>(F40*SazbaDPH1/100)+(G40*SazbaDPH2/100)</f>
        <v>0</v>
      </c>
      <c r="I40" s="106">
        <f>F40+G40+H40</f>
        <v>0</v>
      </c>
      <c r="J40" s="107" t="str">
        <f>IF(_xlfn.SINGLE(CenaCelkemVypocet)=0,"",I40/_xlfn.SINGLE(CenaCelkemVypocet)*100)</f>
        <v/>
      </c>
    </row>
    <row r="41" spans="1:10" ht="25.5" hidden="1" customHeight="1" x14ac:dyDescent="0.25">
      <c r="A41" s="89">
        <v>3</v>
      </c>
      <c r="B41" s="108" t="s">
        <v>43</v>
      </c>
      <c r="C41" s="189" t="s">
        <v>44</v>
      </c>
      <c r="D41" s="189"/>
      <c r="E41" s="189"/>
      <c r="F41" s="109">
        <f>'00 000 Naklady'!AE102</f>
        <v>0</v>
      </c>
      <c r="G41" s="102">
        <f>'00 000 Naklady'!AF102</f>
        <v>0</v>
      </c>
      <c r="H41" s="102">
        <f>(F41*SazbaDPH1/100)+(G41*SazbaDPH2/100)</f>
        <v>0</v>
      </c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hidden="1" customHeight="1" x14ac:dyDescent="0.25">
      <c r="A42" s="89"/>
      <c r="B42" s="191" t="s">
        <v>50</v>
      </c>
      <c r="C42" s="192"/>
      <c r="D42" s="192"/>
      <c r="E42" s="193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6" x14ac:dyDescent="0.3">
      <c r="B46" s="121" t="s">
        <v>52</v>
      </c>
    </row>
    <row r="48" spans="1:10" ht="25.5" customHeight="1" x14ac:dyDescent="0.25">
      <c r="A48" s="123"/>
      <c r="B48" s="126" t="s">
        <v>18</v>
      </c>
      <c r="C48" s="126" t="s">
        <v>6</v>
      </c>
      <c r="D48" s="127"/>
      <c r="E48" s="127"/>
      <c r="F48" s="128" t="s">
        <v>53</v>
      </c>
      <c r="G48" s="128"/>
      <c r="H48" s="128"/>
      <c r="I48" s="128" t="s">
        <v>31</v>
      </c>
      <c r="J48" s="128" t="s">
        <v>0</v>
      </c>
    </row>
    <row r="49" spans="1:10" ht="36.75" customHeight="1" x14ac:dyDescent="0.25">
      <c r="A49" s="124"/>
      <c r="B49" s="129" t="s">
        <v>54</v>
      </c>
      <c r="C49" s="187" t="s">
        <v>29</v>
      </c>
      <c r="D49" s="188"/>
      <c r="E49" s="188"/>
      <c r="F49" s="135" t="s">
        <v>54</v>
      </c>
      <c r="G49" s="136"/>
      <c r="H49" s="136"/>
      <c r="I49" s="136">
        <f>'00 000 Naklady'!G8</f>
        <v>0</v>
      </c>
      <c r="J49" s="133" t="str">
        <f>IF(I51=0,"",I49/I51*100)</f>
        <v/>
      </c>
    </row>
    <row r="50" spans="1:10" ht="36.75" customHeight="1" x14ac:dyDescent="0.25">
      <c r="A50" s="124"/>
      <c r="B50" s="129" t="s">
        <v>55</v>
      </c>
      <c r="C50" s="187" t="s">
        <v>30</v>
      </c>
      <c r="D50" s="188"/>
      <c r="E50" s="188"/>
      <c r="F50" s="135" t="s">
        <v>55</v>
      </c>
      <c r="G50" s="136"/>
      <c r="H50" s="136"/>
      <c r="I50" s="136">
        <f>'00 000 Naklady'!G70</f>
        <v>0</v>
      </c>
      <c r="J50" s="133" t="str">
        <f>IF(I51=0,"",I50/I51*100)</f>
        <v/>
      </c>
    </row>
    <row r="51" spans="1:10" ht="25.5" customHeight="1" x14ac:dyDescent="0.25">
      <c r="A51" s="125"/>
      <c r="B51" s="130" t="s">
        <v>1</v>
      </c>
      <c r="C51" s="131"/>
      <c r="D51" s="132"/>
      <c r="E51" s="132"/>
      <c r="F51" s="137"/>
      <c r="G51" s="138"/>
      <c r="H51" s="138"/>
      <c r="I51" s="138">
        <f>SUM(I49:I50)</f>
        <v>0</v>
      </c>
      <c r="J51" s="134">
        <f>SUM(J49:J50)</f>
        <v>0</v>
      </c>
    </row>
    <row r="52" spans="1:10" x14ac:dyDescent="0.25">
      <c r="F52" s="87"/>
      <c r="G52" s="87"/>
      <c r="H52" s="87"/>
      <c r="I52" s="87"/>
      <c r="J52" s="88"/>
    </row>
    <row r="53" spans="1:10" x14ac:dyDescent="0.25">
      <c r="F53" s="87"/>
      <c r="G53" s="87"/>
      <c r="H53" s="87"/>
      <c r="I53" s="87"/>
      <c r="J53" s="88"/>
    </row>
    <row r="54" spans="1:10" x14ac:dyDescent="0.25">
      <c r="F54" s="87"/>
      <c r="G54" s="87"/>
      <c r="H54" s="87"/>
      <c r="I54" s="87"/>
      <c r="J54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39" t="s">
        <v>7</v>
      </c>
      <c r="B1" s="239"/>
      <c r="C1" s="240"/>
      <c r="D1" s="239"/>
      <c r="E1" s="239"/>
      <c r="F1" s="239"/>
      <c r="G1" s="239"/>
    </row>
    <row r="2" spans="1:7" ht="24.9" customHeight="1" x14ac:dyDescent="0.25">
      <c r="A2" s="50" t="s">
        <v>8</v>
      </c>
      <c r="B2" s="49"/>
      <c r="C2" s="241"/>
      <c r="D2" s="241"/>
      <c r="E2" s="241"/>
      <c r="F2" s="241"/>
      <c r="G2" s="242"/>
    </row>
    <row r="3" spans="1:7" ht="24.9" customHeight="1" x14ac:dyDescent="0.25">
      <c r="A3" s="50" t="s">
        <v>9</v>
      </c>
      <c r="B3" s="49"/>
      <c r="C3" s="241"/>
      <c r="D3" s="241"/>
      <c r="E3" s="241"/>
      <c r="F3" s="241"/>
      <c r="G3" s="242"/>
    </row>
    <row r="4" spans="1:7" ht="24.9" customHeight="1" x14ac:dyDescent="0.25">
      <c r="A4" s="50" t="s">
        <v>10</v>
      </c>
      <c r="B4" s="49"/>
      <c r="C4" s="241"/>
      <c r="D4" s="241"/>
      <c r="E4" s="241"/>
      <c r="F4" s="241"/>
      <c r="G4" s="242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3FF0D-2AD8-4A33-8DDC-26F99F594C0E}">
  <sheetPr>
    <outlinePr summaryBelow="0"/>
  </sheetPr>
  <dimension ref="A1:BH5000"/>
  <sheetViews>
    <sheetView workbookViewId="0">
      <pane ySplit="7" topLeftCell="A8" activePane="bottomLeft" state="frozen"/>
      <selection pane="bottomLeft" activeCell="C12" sqref="C12"/>
    </sheetView>
  </sheetViews>
  <sheetFormatPr defaultRowHeight="13.2" outlineLevelRow="1" x14ac:dyDescent="0.25"/>
  <cols>
    <col min="1" max="1" width="3.44140625" customWidth="1"/>
    <col min="2" max="2" width="12.6640625" style="122" customWidth="1"/>
    <col min="3" max="3" width="38.33203125" style="122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47" t="s">
        <v>7</v>
      </c>
      <c r="B1" s="247"/>
      <c r="C1" s="247"/>
      <c r="D1" s="247"/>
      <c r="E1" s="247"/>
      <c r="F1" s="247"/>
      <c r="G1" s="247"/>
      <c r="AG1" t="s">
        <v>56</v>
      </c>
    </row>
    <row r="2" spans="1:60" ht="25.05" customHeight="1" x14ac:dyDescent="0.25">
      <c r="A2" s="140" t="s">
        <v>8</v>
      </c>
      <c r="B2" s="49" t="s">
        <v>48</v>
      </c>
      <c r="C2" s="248" t="s">
        <v>218</v>
      </c>
      <c r="D2" s="249"/>
      <c r="E2" s="249"/>
      <c r="F2" s="249"/>
      <c r="G2" s="250"/>
      <c r="AG2" t="s">
        <v>57</v>
      </c>
    </row>
    <row r="3" spans="1:60" ht="25.05" customHeight="1" x14ac:dyDescent="0.25">
      <c r="A3" s="140" t="s">
        <v>9</v>
      </c>
      <c r="B3" s="49" t="s">
        <v>45</v>
      </c>
      <c r="C3" s="248" t="s">
        <v>44</v>
      </c>
      <c r="D3" s="249"/>
      <c r="E3" s="249"/>
      <c r="F3" s="249"/>
      <c r="G3" s="250"/>
      <c r="AC3" s="122" t="s">
        <v>58</v>
      </c>
      <c r="AG3" t="s">
        <v>59</v>
      </c>
    </row>
    <row r="4" spans="1:60" ht="25.05" customHeight="1" x14ac:dyDescent="0.25">
      <c r="A4" s="141" t="s">
        <v>10</v>
      </c>
      <c r="B4" s="142" t="s">
        <v>43</v>
      </c>
      <c r="C4" s="251" t="s">
        <v>44</v>
      </c>
      <c r="D4" s="252"/>
      <c r="E4" s="252"/>
      <c r="F4" s="252"/>
      <c r="G4" s="253"/>
      <c r="AG4" t="s">
        <v>60</v>
      </c>
    </row>
    <row r="5" spans="1:60" x14ac:dyDescent="0.25">
      <c r="D5" s="10"/>
    </row>
    <row r="6" spans="1:60" ht="39.6" x14ac:dyDescent="0.25">
      <c r="A6" s="144" t="s">
        <v>61</v>
      </c>
      <c r="B6" s="146" t="s">
        <v>62</v>
      </c>
      <c r="C6" s="146" t="s">
        <v>63</v>
      </c>
      <c r="D6" s="145" t="s">
        <v>64</v>
      </c>
      <c r="E6" s="144" t="s">
        <v>65</v>
      </c>
      <c r="F6" s="143" t="s">
        <v>66</v>
      </c>
      <c r="G6" s="144" t="s">
        <v>31</v>
      </c>
      <c r="H6" s="147" t="s">
        <v>32</v>
      </c>
      <c r="I6" s="147" t="s">
        <v>67</v>
      </c>
      <c r="J6" s="147" t="s">
        <v>33</v>
      </c>
      <c r="K6" s="147" t="s">
        <v>68</v>
      </c>
      <c r="L6" s="147" t="s">
        <v>69</v>
      </c>
      <c r="M6" s="147" t="s">
        <v>70</v>
      </c>
      <c r="N6" s="147" t="s">
        <v>71</v>
      </c>
      <c r="O6" s="147" t="s">
        <v>72</v>
      </c>
      <c r="P6" s="147" t="s">
        <v>73</v>
      </c>
      <c r="Q6" s="147" t="s">
        <v>74</v>
      </c>
      <c r="R6" s="147" t="s">
        <v>75</v>
      </c>
      <c r="S6" s="147" t="s">
        <v>76</v>
      </c>
      <c r="T6" s="147" t="s">
        <v>77</v>
      </c>
      <c r="U6" s="147" t="s">
        <v>78</v>
      </c>
      <c r="V6" s="147" t="s">
        <v>79</v>
      </c>
      <c r="W6" s="147" t="s">
        <v>80</v>
      </c>
      <c r="X6" s="147" t="s">
        <v>81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5">
      <c r="A8" s="160" t="s">
        <v>82</v>
      </c>
      <c r="B8" s="161" t="s">
        <v>54</v>
      </c>
      <c r="C8" s="180" t="s">
        <v>29</v>
      </c>
      <c r="D8" s="162"/>
      <c r="E8" s="163"/>
      <c r="F8" s="164"/>
      <c r="G8" s="165">
        <f>SUMIF(AG9:AG69,"&lt;&gt;NOR",G9:G69)</f>
        <v>0</v>
      </c>
      <c r="H8" s="159"/>
      <c r="I8" s="159">
        <f>SUM(I9:I69)</f>
        <v>0</v>
      </c>
      <c r="J8" s="159"/>
      <c r="K8" s="159">
        <f>SUM(K9:K69)</f>
        <v>0</v>
      </c>
      <c r="L8" s="159"/>
      <c r="M8" s="159">
        <f>SUM(M9:M69)</f>
        <v>0</v>
      </c>
      <c r="N8" s="159"/>
      <c r="O8" s="159">
        <f>SUM(O9:O69)</f>
        <v>0</v>
      </c>
      <c r="P8" s="159"/>
      <c r="Q8" s="159">
        <f>SUM(Q9:Q69)</f>
        <v>0</v>
      </c>
      <c r="R8" s="159"/>
      <c r="S8" s="159"/>
      <c r="T8" s="159"/>
      <c r="U8" s="159"/>
      <c r="V8" s="159">
        <f>SUM(V9:V69)</f>
        <v>0</v>
      </c>
      <c r="W8" s="159"/>
      <c r="X8" s="159"/>
      <c r="AG8" t="s">
        <v>83</v>
      </c>
    </row>
    <row r="9" spans="1:60" ht="20.399999999999999" outlineLevel="1" x14ac:dyDescent="0.25">
      <c r="A9" s="166">
        <v>1</v>
      </c>
      <c r="B9" s="167" t="s">
        <v>84</v>
      </c>
      <c r="C9" s="181" t="s">
        <v>85</v>
      </c>
      <c r="D9" s="168" t="s">
        <v>86</v>
      </c>
      <c r="E9" s="169">
        <v>1</v>
      </c>
      <c r="F9" s="170"/>
      <c r="G9" s="171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7"/>
      <c r="S9" s="157" t="s">
        <v>87</v>
      </c>
      <c r="T9" s="157" t="s">
        <v>88</v>
      </c>
      <c r="U9" s="157">
        <v>0</v>
      </c>
      <c r="V9" s="157">
        <f>ROUND(E9*U9,2)</f>
        <v>0</v>
      </c>
      <c r="W9" s="157"/>
      <c r="X9" s="157" t="s">
        <v>89</v>
      </c>
      <c r="Y9" s="148"/>
      <c r="Z9" s="148"/>
      <c r="AA9" s="148"/>
      <c r="AB9" s="148"/>
      <c r="AC9" s="148"/>
      <c r="AD9" s="148"/>
      <c r="AE9" s="148"/>
      <c r="AF9" s="148"/>
      <c r="AG9" s="148" t="s">
        <v>90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1" outlineLevel="1" x14ac:dyDescent="0.25">
      <c r="A10" s="155"/>
      <c r="B10" s="156"/>
      <c r="C10" s="245" t="s">
        <v>91</v>
      </c>
      <c r="D10" s="246"/>
      <c r="E10" s="246"/>
      <c r="F10" s="246"/>
      <c r="G10" s="246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92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2" t="str">
        <f>C10</f>
        <v>Zpětné předání všech inženýrských sítí jednotlivým správcům vč. uvedení dotčených ploch do bezvadného stavu.</v>
      </c>
      <c r="BB10" s="148"/>
      <c r="BC10" s="148"/>
      <c r="BD10" s="148"/>
      <c r="BE10" s="148"/>
      <c r="BF10" s="148"/>
      <c r="BG10" s="148"/>
      <c r="BH10" s="148"/>
    </row>
    <row r="11" spans="1:60" ht="20.399999999999999" outlineLevel="1" x14ac:dyDescent="0.25">
      <c r="A11" s="173">
        <v>2</v>
      </c>
      <c r="B11" s="174" t="s">
        <v>93</v>
      </c>
      <c r="C11" s="182" t="s">
        <v>219</v>
      </c>
      <c r="D11" s="175" t="s">
        <v>86</v>
      </c>
      <c r="E11" s="176">
        <v>1</v>
      </c>
      <c r="F11" s="177"/>
      <c r="G11" s="178">
        <f>ROUND(E11*F11,2)</f>
        <v>0</v>
      </c>
      <c r="H11" s="158"/>
      <c r="I11" s="157">
        <f>ROUND(E11*H11,2)</f>
        <v>0</v>
      </c>
      <c r="J11" s="158"/>
      <c r="K11" s="157">
        <f>ROUND(E11*J11,2)</f>
        <v>0</v>
      </c>
      <c r="L11" s="157">
        <v>21</v>
      </c>
      <c r="M11" s="157">
        <f>G11*(1+L11/100)</f>
        <v>0</v>
      </c>
      <c r="N11" s="157">
        <v>0</v>
      </c>
      <c r="O11" s="157">
        <f>ROUND(E11*N11,2)</f>
        <v>0</v>
      </c>
      <c r="P11" s="157">
        <v>0</v>
      </c>
      <c r="Q11" s="157">
        <f>ROUND(E11*P11,2)</f>
        <v>0</v>
      </c>
      <c r="R11" s="157"/>
      <c r="S11" s="157" t="s">
        <v>87</v>
      </c>
      <c r="T11" s="157" t="s">
        <v>88</v>
      </c>
      <c r="U11" s="157">
        <v>0</v>
      </c>
      <c r="V11" s="157">
        <f>ROUND(E11*U11,2)</f>
        <v>0</v>
      </c>
      <c r="W11" s="157"/>
      <c r="X11" s="157" t="s">
        <v>89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90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0.399999999999999" outlineLevel="1" x14ac:dyDescent="0.25">
      <c r="A12" s="166">
        <v>3</v>
      </c>
      <c r="B12" s="167" t="s">
        <v>94</v>
      </c>
      <c r="C12" s="181" t="s">
        <v>95</v>
      </c>
      <c r="D12" s="168" t="s">
        <v>86</v>
      </c>
      <c r="E12" s="169">
        <v>1</v>
      </c>
      <c r="F12" s="170"/>
      <c r="G12" s="171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21</v>
      </c>
      <c r="M12" s="157">
        <f>G12*(1+L12/100)</f>
        <v>0</v>
      </c>
      <c r="N12" s="157">
        <v>0</v>
      </c>
      <c r="O12" s="157">
        <f>ROUND(E12*N12,2)</f>
        <v>0</v>
      </c>
      <c r="P12" s="157">
        <v>0</v>
      </c>
      <c r="Q12" s="157">
        <f>ROUND(E12*P12,2)</f>
        <v>0</v>
      </c>
      <c r="R12" s="157"/>
      <c r="S12" s="157" t="s">
        <v>96</v>
      </c>
      <c r="T12" s="157" t="s">
        <v>88</v>
      </c>
      <c r="U12" s="157">
        <v>0</v>
      </c>
      <c r="V12" s="157">
        <f>ROUND(E12*U12,2)</f>
        <v>0</v>
      </c>
      <c r="W12" s="157"/>
      <c r="X12" s="157" t="s">
        <v>89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90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5">
      <c r="A13" s="155"/>
      <c r="B13" s="156"/>
      <c r="C13" s="245" t="s">
        <v>97</v>
      </c>
      <c r="D13" s="246"/>
      <c r="E13" s="246"/>
      <c r="F13" s="246"/>
      <c r="G13" s="246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92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0.399999999999999" outlineLevel="1" x14ac:dyDescent="0.25">
      <c r="A14" s="166">
        <v>4</v>
      </c>
      <c r="B14" s="167" t="s">
        <v>98</v>
      </c>
      <c r="C14" s="181" t="s">
        <v>99</v>
      </c>
      <c r="D14" s="168" t="s">
        <v>100</v>
      </c>
      <c r="E14" s="169">
        <v>1</v>
      </c>
      <c r="F14" s="170"/>
      <c r="G14" s="171">
        <f>ROUND(E14*F14,2)</f>
        <v>0</v>
      </c>
      <c r="H14" s="158"/>
      <c r="I14" s="157">
        <f>ROUND(E14*H14,2)</f>
        <v>0</v>
      </c>
      <c r="J14" s="158"/>
      <c r="K14" s="157">
        <f>ROUND(E14*J14,2)</f>
        <v>0</v>
      </c>
      <c r="L14" s="157">
        <v>21</v>
      </c>
      <c r="M14" s="157">
        <f>G14*(1+L14/100)</f>
        <v>0</v>
      </c>
      <c r="N14" s="157">
        <v>0</v>
      </c>
      <c r="O14" s="157">
        <f>ROUND(E14*N14,2)</f>
        <v>0</v>
      </c>
      <c r="P14" s="157">
        <v>0</v>
      </c>
      <c r="Q14" s="157">
        <f>ROUND(E14*P14,2)</f>
        <v>0</v>
      </c>
      <c r="R14" s="157"/>
      <c r="S14" s="157" t="s">
        <v>96</v>
      </c>
      <c r="T14" s="157" t="s">
        <v>88</v>
      </c>
      <c r="U14" s="157">
        <v>0</v>
      </c>
      <c r="V14" s="157">
        <f>ROUND(E14*U14,2)</f>
        <v>0</v>
      </c>
      <c r="W14" s="157"/>
      <c r="X14" s="157" t="s">
        <v>89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90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5">
      <c r="A15" s="155"/>
      <c r="B15" s="156"/>
      <c r="C15" s="245" t="s">
        <v>101</v>
      </c>
      <c r="D15" s="246"/>
      <c r="E15" s="246"/>
      <c r="F15" s="246"/>
      <c r="G15" s="246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92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0.399999999999999" outlineLevel="1" x14ac:dyDescent="0.25">
      <c r="A16" s="173">
        <v>5</v>
      </c>
      <c r="B16" s="174" t="s">
        <v>102</v>
      </c>
      <c r="C16" s="182" t="s">
        <v>103</v>
      </c>
      <c r="D16" s="175" t="s">
        <v>100</v>
      </c>
      <c r="E16" s="176">
        <v>1</v>
      </c>
      <c r="F16" s="177"/>
      <c r="G16" s="178">
        <f>ROUND(E16*F16,2)</f>
        <v>0</v>
      </c>
      <c r="H16" s="158"/>
      <c r="I16" s="157">
        <f>ROUND(E16*H16,2)</f>
        <v>0</v>
      </c>
      <c r="J16" s="158"/>
      <c r="K16" s="157">
        <f>ROUND(E16*J16,2)</f>
        <v>0</v>
      </c>
      <c r="L16" s="157">
        <v>21</v>
      </c>
      <c r="M16" s="157">
        <f>G16*(1+L16/100)</f>
        <v>0</v>
      </c>
      <c r="N16" s="157">
        <v>0</v>
      </c>
      <c r="O16" s="157">
        <f>ROUND(E16*N16,2)</f>
        <v>0</v>
      </c>
      <c r="P16" s="157">
        <v>0</v>
      </c>
      <c r="Q16" s="157">
        <f>ROUND(E16*P16,2)</f>
        <v>0</v>
      </c>
      <c r="R16" s="157"/>
      <c r="S16" s="157" t="s">
        <v>96</v>
      </c>
      <c r="T16" s="157" t="s">
        <v>88</v>
      </c>
      <c r="U16" s="157">
        <v>0</v>
      </c>
      <c r="V16" s="157">
        <f>ROUND(E16*U16,2)</f>
        <v>0</v>
      </c>
      <c r="W16" s="157"/>
      <c r="X16" s="157" t="s">
        <v>89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90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0.399999999999999" outlineLevel="1" x14ac:dyDescent="0.25">
      <c r="A17" s="173">
        <v>6</v>
      </c>
      <c r="B17" s="174" t="s">
        <v>104</v>
      </c>
      <c r="C17" s="182" t="s">
        <v>105</v>
      </c>
      <c r="D17" s="175" t="s">
        <v>100</v>
      </c>
      <c r="E17" s="176">
        <v>1</v>
      </c>
      <c r="F17" s="177"/>
      <c r="G17" s="178">
        <f>ROUND(E17*F17,2)</f>
        <v>0</v>
      </c>
      <c r="H17" s="158"/>
      <c r="I17" s="157">
        <f>ROUND(E17*H17,2)</f>
        <v>0</v>
      </c>
      <c r="J17" s="158"/>
      <c r="K17" s="157">
        <f>ROUND(E17*J17,2)</f>
        <v>0</v>
      </c>
      <c r="L17" s="157">
        <v>21</v>
      </c>
      <c r="M17" s="157">
        <f>G17*(1+L17/100)</f>
        <v>0</v>
      </c>
      <c r="N17" s="157">
        <v>0</v>
      </c>
      <c r="O17" s="157">
        <f>ROUND(E17*N17,2)</f>
        <v>0</v>
      </c>
      <c r="P17" s="157">
        <v>0</v>
      </c>
      <c r="Q17" s="157">
        <f>ROUND(E17*P17,2)</f>
        <v>0</v>
      </c>
      <c r="R17" s="157"/>
      <c r="S17" s="157" t="s">
        <v>96</v>
      </c>
      <c r="T17" s="157" t="s">
        <v>88</v>
      </c>
      <c r="U17" s="157">
        <v>0</v>
      </c>
      <c r="V17" s="157">
        <f>ROUND(E17*U17,2)</f>
        <v>0</v>
      </c>
      <c r="W17" s="157"/>
      <c r="X17" s="157" t="s">
        <v>89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90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0.399999999999999" outlineLevel="1" x14ac:dyDescent="0.25">
      <c r="A18" s="173">
        <v>7</v>
      </c>
      <c r="B18" s="174" t="s">
        <v>106</v>
      </c>
      <c r="C18" s="182" t="s">
        <v>107</v>
      </c>
      <c r="D18" s="175" t="s">
        <v>100</v>
      </c>
      <c r="E18" s="176">
        <v>1</v>
      </c>
      <c r="F18" s="177"/>
      <c r="G18" s="178">
        <f>ROUND(E18*F18,2)</f>
        <v>0</v>
      </c>
      <c r="H18" s="158"/>
      <c r="I18" s="157">
        <f>ROUND(E18*H18,2)</f>
        <v>0</v>
      </c>
      <c r="J18" s="158"/>
      <c r="K18" s="157">
        <f>ROUND(E18*J18,2)</f>
        <v>0</v>
      </c>
      <c r="L18" s="157">
        <v>21</v>
      </c>
      <c r="M18" s="157">
        <f>G18*(1+L18/100)</f>
        <v>0</v>
      </c>
      <c r="N18" s="157">
        <v>0</v>
      </c>
      <c r="O18" s="157">
        <f>ROUND(E18*N18,2)</f>
        <v>0</v>
      </c>
      <c r="P18" s="157">
        <v>0</v>
      </c>
      <c r="Q18" s="157">
        <f>ROUND(E18*P18,2)</f>
        <v>0</v>
      </c>
      <c r="R18" s="157"/>
      <c r="S18" s="157" t="s">
        <v>96</v>
      </c>
      <c r="T18" s="157" t="s">
        <v>88</v>
      </c>
      <c r="U18" s="157">
        <v>0</v>
      </c>
      <c r="V18" s="157">
        <f>ROUND(E18*U18,2)</f>
        <v>0</v>
      </c>
      <c r="W18" s="157"/>
      <c r="X18" s="157" t="s">
        <v>89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90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5">
      <c r="A19" s="166">
        <v>8</v>
      </c>
      <c r="B19" s="167" t="s">
        <v>108</v>
      </c>
      <c r="C19" s="181" t="s">
        <v>109</v>
      </c>
      <c r="D19" s="168" t="s">
        <v>100</v>
      </c>
      <c r="E19" s="169">
        <v>1</v>
      </c>
      <c r="F19" s="170"/>
      <c r="G19" s="171">
        <f>ROUND(E19*F19,2)</f>
        <v>0</v>
      </c>
      <c r="H19" s="158"/>
      <c r="I19" s="157">
        <f>ROUND(E19*H19,2)</f>
        <v>0</v>
      </c>
      <c r="J19" s="158"/>
      <c r="K19" s="157">
        <f>ROUND(E19*J19,2)</f>
        <v>0</v>
      </c>
      <c r="L19" s="157">
        <v>21</v>
      </c>
      <c r="M19" s="157">
        <f>G19*(1+L19/100)</f>
        <v>0</v>
      </c>
      <c r="N19" s="157">
        <v>0</v>
      </c>
      <c r="O19" s="157">
        <f>ROUND(E19*N19,2)</f>
        <v>0</v>
      </c>
      <c r="P19" s="157">
        <v>0</v>
      </c>
      <c r="Q19" s="157">
        <f>ROUND(E19*P19,2)</f>
        <v>0</v>
      </c>
      <c r="R19" s="157"/>
      <c r="S19" s="157" t="s">
        <v>96</v>
      </c>
      <c r="T19" s="157" t="s">
        <v>88</v>
      </c>
      <c r="U19" s="157">
        <v>0</v>
      </c>
      <c r="V19" s="157">
        <f>ROUND(E19*U19,2)</f>
        <v>0</v>
      </c>
      <c r="W19" s="157"/>
      <c r="X19" s="157" t="s">
        <v>89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90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5">
      <c r="A20" s="155"/>
      <c r="B20" s="156"/>
      <c r="C20" s="245" t="s">
        <v>110</v>
      </c>
      <c r="D20" s="246"/>
      <c r="E20" s="246"/>
      <c r="F20" s="246"/>
      <c r="G20" s="246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92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5">
      <c r="A21" s="155"/>
      <c r="B21" s="156"/>
      <c r="C21" s="243" t="s">
        <v>111</v>
      </c>
      <c r="D21" s="244"/>
      <c r="E21" s="244"/>
      <c r="F21" s="244"/>
      <c r="G21" s="244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92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5">
      <c r="A22" s="173">
        <v>9</v>
      </c>
      <c r="B22" s="174" t="s">
        <v>112</v>
      </c>
      <c r="C22" s="182" t="s">
        <v>113</v>
      </c>
      <c r="D22" s="175" t="s">
        <v>100</v>
      </c>
      <c r="E22" s="176">
        <v>1</v>
      </c>
      <c r="F22" s="177"/>
      <c r="G22" s="178">
        <f t="shared" ref="G22:G27" si="0">ROUND(E22*F22,2)</f>
        <v>0</v>
      </c>
      <c r="H22" s="158"/>
      <c r="I22" s="157">
        <f t="shared" ref="I22:I27" si="1">ROUND(E22*H22,2)</f>
        <v>0</v>
      </c>
      <c r="J22" s="158"/>
      <c r="K22" s="157">
        <f t="shared" ref="K22:K27" si="2">ROUND(E22*J22,2)</f>
        <v>0</v>
      </c>
      <c r="L22" s="157">
        <v>21</v>
      </c>
      <c r="M22" s="157">
        <f t="shared" ref="M22:M27" si="3">G22*(1+L22/100)</f>
        <v>0</v>
      </c>
      <c r="N22" s="157">
        <v>0</v>
      </c>
      <c r="O22" s="157">
        <f t="shared" ref="O22:O27" si="4">ROUND(E22*N22,2)</f>
        <v>0</v>
      </c>
      <c r="P22" s="157">
        <v>0</v>
      </c>
      <c r="Q22" s="157">
        <f t="shared" ref="Q22:Q27" si="5">ROUND(E22*P22,2)</f>
        <v>0</v>
      </c>
      <c r="R22" s="157"/>
      <c r="S22" s="157" t="s">
        <v>96</v>
      </c>
      <c r="T22" s="157" t="s">
        <v>88</v>
      </c>
      <c r="U22" s="157">
        <v>0</v>
      </c>
      <c r="V22" s="157">
        <f t="shared" ref="V22:V27" si="6">ROUND(E22*U22,2)</f>
        <v>0</v>
      </c>
      <c r="W22" s="157"/>
      <c r="X22" s="157" t="s">
        <v>89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90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0.399999999999999" outlineLevel="1" x14ac:dyDescent="0.25">
      <c r="A23" s="173">
        <v>10</v>
      </c>
      <c r="B23" s="174" t="s">
        <v>114</v>
      </c>
      <c r="C23" s="182" t="s">
        <v>115</v>
      </c>
      <c r="D23" s="175" t="s">
        <v>100</v>
      </c>
      <c r="E23" s="176">
        <v>1</v>
      </c>
      <c r="F23" s="177"/>
      <c r="G23" s="178">
        <f t="shared" si="0"/>
        <v>0</v>
      </c>
      <c r="H23" s="158"/>
      <c r="I23" s="157">
        <f t="shared" si="1"/>
        <v>0</v>
      </c>
      <c r="J23" s="158"/>
      <c r="K23" s="157">
        <f t="shared" si="2"/>
        <v>0</v>
      </c>
      <c r="L23" s="157">
        <v>21</v>
      </c>
      <c r="M23" s="157">
        <f t="shared" si="3"/>
        <v>0</v>
      </c>
      <c r="N23" s="157">
        <v>0</v>
      </c>
      <c r="O23" s="157">
        <f t="shared" si="4"/>
        <v>0</v>
      </c>
      <c r="P23" s="157">
        <v>0</v>
      </c>
      <c r="Q23" s="157">
        <f t="shared" si="5"/>
        <v>0</v>
      </c>
      <c r="R23" s="157"/>
      <c r="S23" s="157" t="s">
        <v>96</v>
      </c>
      <c r="T23" s="157" t="s">
        <v>88</v>
      </c>
      <c r="U23" s="157">
        <v>0</v>
      </c>
      <c r="V23" s="157">
        <f t="shared" si="6"/>
        <v>0</v>
      </c>
      <c r="W23" s="157"/>
      <c r="X23" s="157" t="s">
        <v>89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90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0.399999999999999" outlineLevel="1" x14ac:dyDescent="0.25">
      <c r="A24" s="173">
        <v>11</v>
      </c>
      <c r="B24" s="174" t="s">
        <v>116</v>
      </c>
      <c r="C24" s="182" t="s">
        <v>117</v>
      </c>
      <c r="D24" s="175" t="s">
        <v>100</v>
      </c>
      <c r="E24" s="176">
        <v>1</v>
      </c>
      <c r="F24" s="177"/>
      <c r="G24" s="178">
        <f t="shared" si="0"/>
        <v>0</v>
      </c>
      <c r="H24" s="158"/>
      <c r="I24" s="157">
        <f t="shared" si="1"/>
        <v>0</v>
      </c>
      <c r="J24" s="158"/>
      <c r="K24" s="157">
        <f t="shared" si="2"/>
        <v>0</v>
      </c>
      <c r="L24" s="157">
        <v>21</v>
      </c>
      <c r="M24" s="157">
        <f t="shared" si="3"/>
        <v>0</v>
      </c>
      <c r="N24" s="157">
        <v>0</v>
      </c>
      <c r="O24" s="157">
        <f t="shared" si="4"/>
        <v>0</v>
      </c>
      <c r="P24" s="157">
        <v>0</v>
      </c>
      <c r="Q24" s="157">
        <f t="shared" si="5"/>
        <v>0</v>
      </c>
      <c r="R24" s="157"/>
      <c r="S24" s="157" t="s">
        <v>96</v>
      </c>
      <c r="T24" s="157" t="s">
        <v>88</v>
      </c>
      <c r="U24" s="157">
        <v>0</v>
      </c>
      <c r="V24" s="157">
        <f t="shared" si="6"/>
        <v>0</v>
      </c>
      <c r="W24" s="157"/>
      <c r="X24" s="157" t="s">
        <v>89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90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0.399999999999999" outlineLevel="1" x14ac:dyDescent="0.25">
      <c r="A25" s="173">
        <v>12</v>
      </c>
      <c r="B25" s="174" t="s">
        <v>118</v>
      </c>
      <c r="C25" s="182" t="s">
        <v>119</v>
      </c>
      <c r="D25" s="175" t="s">
        <v>100</v>
      </c>
      <c r="E25" s="176">
        <v>1</v>
      </c>
      <c r="F25" s="177"/>
      <c r="G25" s="178">
        <f t="shared" si="0"/>
        <v>0</v>
      </c>
      <c r="H25" s="158"/>
      <c r="I25" s="157">
        <f t="shared" si="1"/>
        <v>0</v>
      </c>
      <c r="J25" s="158"/>
      <c r="K25" s="157">
        <f t="shared" si="2"/>
        <v>0</v>
      </c>
      <c r="L25" s="157">
        <v>21</v>
      </c>
      <c r="M25" s="157">
        <f t="shared" si="3"/>
        <v>0</v>
      </c>
      <c r="N25" s="157">
        <v>0</v>
      </c>
      <c r="O25" s="157">
        <f t="shared" si="4"/>
        <v>0</v>
      </c>
      <c r="P25" s="157">
        <v>0</v>
      </c>
      <c r="Q25" s="157">
        <f t="shared" si="5"/>
        <v>0</v>
      </c>
      <c r="R25" s="157"/>
      <c r="S25" s="157" t="s">
        <v>96</v>
      </c>
      <c r="T25" s="157" t="s">
        <v>88</v>
      </c>
      <c r="U25" s="157">
        <v>0</v>
      </c>
      <c r="V25" s="157">
        <f t="shared" si="6"/>
        <v>0</v>
      </c>
      <c r="W25" s="157"/>
      <c r="X25" s="157" t="s">
        <v>89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90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0.399999999999999" outlineLevel="1" x14ac:dyDescent="0.25">
      <c r="A26" s="173">
        <v>13</v>
      </c>
      <c r="B26" s="174" t="s">
        <v>120</v>
      </c>
      <c r="C26" s="182" t="s">
        <v>121</v>
      </c>
      <c r="D26" s="175" t="s">
        <v>100</v>
      </c>
      <c r="E26" s="176">
        <v>1</v>
      </c>
      <c r="F26" s="177"/>
      <c r="G26" s="178">
        <f t="shared" si="0"/>
        <v>0</v>
      </c>
      <c r="H26" s="158"/>
      <c r="I26" s="157">
        <f t="shared" si="1"/>
        <v>0</v>
      </c>
      <c r="J26" s="158"/>
      <c r="K26" s="157">
        <f t="shared" si="2"/>
        <v>0</v>
      </c>
      <c r="L26" s="157">
        <v>21</v>
      </c>
      <c r="M26" s="157">
        <f t="shared" si="3"/>
        <v>0</v>
      </c>
      <c r="N26" s="157">
        <v>0</v>
      </c>
      <c r="O26" s="157">
        <f t="shared" si="4"/>
        <v>0</v>
      </c>
      <c r="P26" s="157">
        <v>0</v>
      </c>
      <c r="Q26" s="157">
        <f t="shared" si="5"/>
        <v>0</v>
      </c>
      <c r="R26" s="157"/>
      <c r="S26" s="157" t="s">
        <v>96</v>
      </c>
      <c r="T26" s="157" t="s">
        <v>88</v>
      </c>
      <c r="U26" s="157">
        <v>0</v>
      </c>
      <c r="V26" s="157">
        <f t="shared" si="6"/>
        <v>0</v>
      </c>
      <c r="W26" s="157"/>
      <c r="X26" s="157" t="s">
        <v>89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90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0.399999999999999" outlineLevel="1" x14ac:dyDescent="0.25">
      <c r="A27" s="166">
        <v>14</v>
      </c>
      <c r="B27" s="167" t="s">
        <v>122</v>
      </c>
      <c r="C27" s="181" t="s">
        <v>123</v>
      </c>
      <c r="D27" s="168" t="s">
        <v>100</v>
      </c>
      <c r="E27" s="169">
        <v>1</v>
      </c>
      <c r="F27" s="170"/>
      <c r="G27" s="171">
        <f t="shared" si="0"/>
        <v>0</v>
      </c>
      <c r="H27" s="158"/>
      <c r="I27" s="157">
        <f t="shared" si="1"/>
        <v>0</v>
      </c>
      <c r="J27" s="158"/>
      <c r="K27" s="157">
        <f t="shared" si="2"/>
        <v>0</v>
      </c>
      <c r="L27" s="157">
        <v>21</v>
      </c>
      <c r="M27" s="157">
        <f t="shared" si="3"/>
        <v>0</v>
      </c>
      <c r="N27" s="157">
        <v>0</v>
      </c>
      <c r="O27" s="157">
        <f t="shared" si="4"/>
        <v>0</v>
      </c>
      <c r="P27" s="157">
        <v>0</v>
      </c>
      <c r="Q27" s="157">
        <f t="shared" si="5"/>
        <v>0</v>
      </c>
      <c r="R27" s="157"/>
      <c r="S27" s="157" t="s">
        <v>96</v>
      </c>
      <c r="T27" s="157" t="s">
        <v>88</v>
      </c>
      <c r="U27" s="157">
        <v>0</v>
      </c>
      <c r="V27" s="157">
        <f t="shared" si="6"/>
        <v>0</v>
      </c>
      <c r="W27" s="157"/>
      <c r="X27" s="157" t="s">
        <v>89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90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5">
      <c r="A28" s="155"/>
      <c r="B28" s="156"/>
      <c r="C28" s="245" t="s">
        <v>124</v>
      </c>
      <c r="D28" s="246"/>
      <c r="E28" s="246"/>
      <c r="F28" s="246"/>
      <c r="G28" s="246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92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5">
      <c r="A29" s="155"/>
      <c r="B29" s="156"/>
      <c r="C29" s="243" t="s">
        <v>125</v>
      </c>
      <c r="D29" s="244"/>
      <c r="E29" s="244"/>
      <c r="F29" s="244"/>
      <c r="G29" s="244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92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5">
      <c r="A30" s="155"/>
      <c r="B30" s="156"/>
      <c r="C30" s="243" t="s">
        <v>126</v>
      </c>
      <c r="D30" s="244"/>
      <c r="E30" s="244"/>
      <c r="F30" s="244"/>
      <c r="G30" s="244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92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5">
      <c r="A31" s="155"/>
      <c r="B31" s="156"/>
      <c r="C31" s="243" t="s">
        <v>127</v>
      </c>
      <c r="D31" s="244"/>
      <c r="E31" s="244"/>
      <c r="F31" s="244"/>
      <c r="G31" s="244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92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0.399999999999999" outlineLevel="1" x14ac:dyDescent="0.25">
      <c r="A32" s="166">
        <v>15</v>
      </c>
      <c r="B32" s="167" t="s">
        <v>128</v>
      </c>
      <c r="C32" s="181" t="s">
        <v>129</v>
      </c>
      <c r="D32" s="168" t="s">
        <v>100</v>
      </c>
      <c r="E32" s="169">
        <v>1</v>
      </c>
      <c r="F32" s="170"/>
      <c r="G32" s="171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21</v>
      </c>
      <c r="M32" s="157">
        <f>G32*(1+L32/100)</f>
        <v>0</v>
      </c>
      <c r="N32" s="157">
        <v>0</v>
      </c>
      <c r="O32" s="157">
        <f>ROUND(E32*N32,2)</f>
        <v>0</v>
      </c>
      <c r="P32" s="157">
        <v>0</v>
      </c>
      <c r="Q32" s="157">
        <f>ROUND(E32*P32,2)</f>
        <v>0</v>
      </c>
      <c r="R32" s="157"/>
      <c r="S32" s="157" t="s">
        <v>96</v>
      </c>
      <c r="T32" s="157" t="s">
        <v>88</v>
      </c>
      <c r="U32" s="157">
        <v>0</v>
      </c>
      <c r="V32" s="157">
        <f>ROUND(E32*U32,2)</f>
        <v>0</v>
      </c>
      <c r="W32" s="157"/>
      <c r="X32" s="157" t="s">
        <v>89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90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5">
      <c r="A33" s="155"/>
      <c r="B33" s="156"/>
      <c r="C33" s="245" t="s">
        <v>130</v>
      </c>
      <c r="D33" s="246"/>
      <c r="E33" s="246"/>
      <c r="F33" s="246"/>
      <c r="G33" s="246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92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5">
      <c r="A34" s="155"/>
      <c r="B34" s="156"/>
      <c r="C34" s="243" t="s">
        <v>131</v>
      </c>
      <c r="D34" s="244"/>
      <c r="E34" s="244"/>
      <c r="F34" s="244"/>
      <c r="G34" s="244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92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5">
      <c r="A35" s="155"/>
      <c r="B35" s="156"/>
      <c r="C35" s="243" t="s">
        <v>132</v>
      </c>
      <c r="D35" s="244"/>
      <c r="E35" s="244"/>
      <c r="F35" s="244"/>
      <c r="G35" s="244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92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0.399999999999999" outlineLevel="1" x14ac:dyDescent="0.25">
      <c r="A36" s="166">
        <v>16</v>
      </c>
      <c r="B36" s="167" t="s">
        <v>133</v>
      </c>
      <c r="C36" s="181" t="s">
        <v>134</v>
      </c>
      <c r="D36" s="168" t="s">
        <v>100</v>
      </c>
      <c r="E36" s="169">
        <v>1</v>
      </c>
      <c r="F36" s="170"/>
      <c r="G36" s="171">
        <f>ROUND(E36*F36,2)</f>
        <v>0</v>
      </c>
      <c r="H36" s="158"/>
      <c r="I36" s="157">
        <f>ROUND(E36*H36,2)</f>
        <v>0</v>
      </c>
      <c r="J36" s="158"/>
      <c r="K36" s="157">
        <f>ROUND(E36*J36,2)</f>
        <v>0</v>
      </c>
      <c r="L36" s="157">
        <v>21</v>
      </c>
      <c r="M36" s="157">
        <f>G36*(1+L36/100)</f>
        <v>0</v>
      </c>
      <c r="N36" s="157">
        <v>0</v>
      </c>
      <c r="O36" s="157">
        <f>ROUND(E36*N36,2)</f>
        <v>0</v>
      </c>
      <c r="P36" s="157">
        <v>0</v>
      </c>
      <c r="Q36" s="157">
        <f>ROUND(E36*P36,2)</f>
        <v>0</v>
      </c>
      <c r="R36" s="157"/>
      <c r="S36" s="157" t="s">
        <v>96</v>
      </c>
      <c r="T36" s="157" t="s">
        <v>88</v>
      </c>
      <c r="U36" s="157">
        <v>0</v>
      </c>
      <c r="V36" s="157">
        <f>ROUND(E36*U36,2)</f>
        <v>0</v>
      </c>
      <c r="W36" s="157"/>
      <c r="X36" s="157" t="s">
        <v>89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90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5">
      <c r="A37" s="155"/>
      <c r="B37" s="156"/>
      <c r="C37" s="245" t="s">
        <v>135</v>
      </c>
      <c r="D37" s="246"/>
      <c r="E37" s="246"/>
      <c r="F37" s="246"/>
      <c r="G37" s="246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92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5">
      <c r="A38" s="166">
        <v>17</v>
      </c>
      <c r="B38" s="167" t="s">
        <v>136</v>
      </c>
      <c r="C38" s="181" t="s">
        <v>137</v>
      </c>
      <c r="D38" s="168" t="s">
        <v>100</v>
      </c>
      <c r="E38" s="169">
        <v>1</v>
      </c>
      <c r="F38" s="170"/>
      <c r="G38" s="171">
        <f>ROUND(E38*F38,2)</f>
        <v>0</v>
      </c>
      <c r="H38" s="158"/>
      <c r="I38" s="157">
        <f>ROUND(E38*H38,2)</f>
        <v>0</v>
      </c>
      <c r="J38" s="158"/>
      <c r="K38" s="157">
        <f>ROUND(E38*J38,2)</f>
        <v>0</v>
      </c>
      <c r="L38" s="157">
        <v>21</v>
      </c>
      <c r="M38" s="157">
        <f>G38*(1+L38/100)</f>
        <v>0</v>
      </c>
      <c r="N38" s="157">
        <v>0</v>
      </c>
      <c r="O38" s="157">
        <f>ROUND(E38*N38,2)</f>
        <v>0</v>
      </c>
      <c r="P38" s="157">
        <v>0</v>
      </c>
      <c r="Q38" s="157">
        <f>ROUND(E38*P38,2)</f>
        <v>0</v>
      </c>
      <c r="R38" s="157"/>
      <c r="S38" s="157" t="s">
        <v>96</v>
      </c>
      <c r="T38" s="157" t="s">
        <v>88</v>
      </c>
      <c r="U38" s="157">
        <v>0</v>
      </c>
      <c r="V38" s="157">
        <f>ROUND(E38*U38,2)</f>
        <v>0</v>
      </c>
      <c r="W38" s="157"/>
      <c r="X38" s="157" t="s">
        <v>89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90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5">
      <c r="A39" s="155"/>
      <c r="B39" s="156"/>
      <c r="C39" s="245" t="s">
        <v>213</v>
      </c>
      <c r="D39" s="246"/>
      <c r="E39" s="246"/>
      <c r="F39" s="246"/>
      <c r="G39" s="246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92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5">
      <c r="A40" s="155"/>
      <c r="B40" s="156"/>
      <c r="C40" s="243" t="s">
        <v>138</v>
      </c>
      <c r="D40" s="244"/>
      <c r="E40" s="244"/>
      <c r="F40" s="244"/>
      <c r="G40" s="244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92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5">
      <c r="A41" s="155"/>
      <c r="B41" s="156"/>
      <c r="C41" s="243" t="s">
        <v>214</v>
      </c>
      <c r="D41" s="244"/>
      <c r="E41" s="244"/>
      <c r="F41" s="244"/>
      <c r="G41" s="244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92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5">
      <c r="A42" s="155"/>
      <c r="B42" s="156"/>
      <c r="C42" s="243" t="s">
        <v>215</v>
      </c>
      <c r="D42" s="244"/>
      <c r="E42" s="244"/>
      <c r="F42" s="244"/>
      <c r="G42" s="244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92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1" outlineLevel="1" x14ac:dyDescent="0.25">
      <c r="A43" s="155"/>
      <c r="B43" s="156"/>
      <c r="C43" s="243" t="s">
        <v>139</v>
      </c>
      <c r="D43" s="244"/>
      <c r="E43" s="244"/>
      <c r="F43" s="244"/>
      <c r="G43" s="244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92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72" t="str">
        <f>C43</f>
        <v>C) Doplnění nebo přepracování projektové dokumentace skutečného provedení stavby - vše v požadovaném počtu vyhotovení dle</v>
      </c>
      <c r="BB43" s="148"/>
      <c r="BC43" s="148"/>
      <c r="BD43" s="148"/>
      <c r="BE43" s="148"/>
      <c r="BF43" s="148"/>
      <c r="BG43" s="148"/>
      <c r="BH43" s="148"/>
    </row>
    <row r="44" spans="1:60" outlineLevel="1" x14ac:dyDescent="0.25">
      <c r="A44" s="155"/>
      <c r="B44" s="156"/>
      <c r="C44" s="243" t="s">
        <v>140</v>
      </c>
      <c r="D44" s="244"/>
      <c r="E44" s="244"/>
      <c r="F44" s="244"/>
      <c r="G44" s="244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92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0.399999999999999" outlineLevel="1" x14ac:dyDescent="0.25">
      <c r="A45" s="166">
        <v>18</v>
      </c>
      <c r="B45" s="167" t="s">
        <v>141</v>
      </c>
      <c r="C45" s="181" t="s">
        <v>142</v>
      </c>
      <c r="D45" s="168" t="s">
        <v>100</v>
      </c>
      <c r="E45" s="169">
        <v>1</v>
      </c>
      <c r="F45" s="170"/>
      <c r="G45" s="171">
        <f>ROUND(E45*F45,2)</f>
        <v>0</v>
      </c>
      <c r="H45" s="158"/>
      <c r="I45" s="157">
        <f>ROUND(E45*H45,2)</f>
        <v>0</v>
      </c>
      <c r="J45" s="158"/>
      <c r="K45" s="157">
        <f>ROUND(E45*J45,2)</f>
        <v>0</v>
      </c>
      <c r="L45" s="157">
        <v>21</v>
      </c>
      <c r="M45" s="157">
        <f>G45*(1+L45/100)</f>
        <v>0</v>
      </c>
      <c r="N45" s="157">
        <v>0</v>
      </c>
      <c r="O45" s="157">
        <f>ROUND(E45*N45,2)</f>
        <v>0</v>
      </c>
      <c r="P45" s="157">
        <v>0</v>
      </c>
      <c r="Q45" s="157">
        <f>ROUND(E45*P45,2)</f>
        <v>0</v>
      </c>
      <c r="R45" s="157"/>
      <c r="S45" s="157" t="s">
        <v>96</v>
      </c>
      <c r="T45" s="157" t="s">
        <v>88</v>
      </c>
      <c r="U45" s="157">
        <v>0</v>
      </c>
      <c r="V45" s="157">
        <f>ROUND(E45*U45,2)</f>
        <v>0</v>
      </c>
      <c r="W45" s="157"/>
      <c r="X45" s="157" t="s">
        <v>89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90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5">
      <c r="A46" s="155"/>
      <c r="B46" s="156"/>
      <c r="C46" s="245" t="s">
        <v>143</v>
      </c>
      <c r="D46" s="246"/>
      <c r="E46" s="246"/>
      <c r="F46" s="246"/>
      <c r="G46" s="246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92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0.399999999999999" outlineLevel="1" x14ac:dyDescent="0.25">
      <c r="A47" s="173">
        <v>19</v>
      </c>
      <c r="B47" s="174" t="s">
        <v>144</v>
      </c>
      <c r="C47" s="182" t="s">
        <v>145</v>
      </c>
      <c r="D47" s="175" t="s">
        <v>100</v>
      </c>
      <c r="E47" s="176">
        <v>1</v>
      </c>
      <c r="F47" s="177"/>
      <c r="G47" s="178">
        <f>ROUND(E47*F47,2)</f>
        <v>0</v>
      </c>
      <c r="H47" s="158"/>
      <c r="I47" s="157">
        <f>ROUND(E47*H47,2)</f>
        <v>0</v>
      </c>
      <c r="J47" s="158"/>
      <c r="K47" s="157">
        <f>ROUND(E47*J47,2)</f>
        <v>0</v>
      </c>
      <c r="L47" s="157">
        <v>21</v>
      </c>
      <c r="M47" s="157">
        <f>G47*(1+L47/100)</f>
        <v>0</v>
      </c>
      <c r="N47" s="157">
        <v>0</v>
      </c>
      <c r="O47" s="157">
        <f>ROUND(E47*N47,2)</f>
        <v>0</v>
      </c>
      <c r="P47" s="157">
        <v>0</v>
      </c>
      <c r="Q47" s="157">
        <f>ROUND(E47*P47,2)</f>
        <v>0</v>
      </c>
      <c r="R47" s="157"/>
      <c r="S47" s="157" t="s">
        <v>96</v>
      </c>
      <c r="T47" s="157" t="s">
        <v>88</v>
      </c>
      <c r="U47" s="157">
        <v>0</v>
      </c>
      <c r="V47" s="157">
        <f>ROUND(E47*U47,2)</f>
        <v>0</v>
      </c>
      <c r="W47" s="157"/>
      <c r="X47" s="157" t="s">
        <v>89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90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0.399999999999999" outlineLevel="1" x14ac:dyDescent="0.25">
      <c r="A48" s="173">
        <v>20</v>
      </c>
      <c r="B48" s="174" t="s">
        <v>146</v>
      </c>
      <c r="C48" s="182" t="s">
        <v>147</v>
      </c>
      <c r="D48" s="175" t="s">
        <v>100</v>
      </c>
      <c r="E48" s="176">
        <v>1</v>
      </c>
      <c r="F48" s="177"/>
      <c r="G48" s="178">
        <f>ROUND(E48*F48,2)</f>
        <v>0</v>
      </c>
      <c r="H48" s="158"/>
      <c r="I48" s="157">
        <f>ROUND(E48*H48,2)</f>
        <v>0</v>
      </c>
      <c r="J48" s="158"/>
      <c r="K48" s="157">
        <f>ROUND(E48*J48,2)</f>
        <v>0</v>
      </c>
      <c r="L48" s="157">
        <v>21</v>
      </c>
      <c r="M48" s="157">
        <f>G48*(1+L48/100)</f>
        <v>0</v>
      </c>
      <c r="N48" s="157">
        <v>0</v>
      </c>
      <c r="O48" s="157">
        <f>ROUND(E48*N48,2)</f>
        <v>0</v>
      </c>
      <c r="P48" s="157">
        <v>0</v>
      </c>
      <c r="Q48" s="157">
        <f>ROUND(E48*P48,2)</f>
        <v>0</v>
      </c>
      <c r="R48" s="157"/>
      <c r="S48" s="157" t="s">
        <v>96</v>
      </c>
      <c r="T48" s="157" t="s">
        <v>88</v>
      </c>
      <c r="U48" s="157">
        <v>0</v>
      </c>
      <c r="V48" s="157">
        <f>ROUND(E48*U48,2)</f>
        <v>0</v>
      </c>
      <c r="W48" s="157"/>
      <c r="X48" s="157" t="s">
        <v>89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90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0.399999999999999" outlineLevel="1" x14ac:dyDescent="0.25">
      <c r="A49" s="173">
        <v>21</v>
      </c>
      <c r="B49" s="174" t="s">
        <v>148</v>
      </c>
      <c r="C49" s="182" t="s">
        <v>149</v>
      </c>
      <c r="D49" s="175" t="s">
        <v>100</v>
      </c>
      <c r="E49" s="176">
        <v>1</v>
      </c>
      <c r="F49" s="177"/>
      <c r="G49" s="178">
        <f>ROUND(E49*F49,2)</f>
        <v>0</v>
      </c>
      <c r="H49" s="158"/>
      <c r="I49" s="157">
        <f>ROUND(E49*H49,2)</f>
        <v>0</v>
      </c>
      <c r="J49" s="158"/>
      <c r="K49" s="157">
        <f>ROUND(E49*J49,2)</f>
        <v>0</v>
      </c>
      <c r="L49" s="157">
        <v>21</v>
      </c>
      <c r="M49" s="157">
        <f>G49*(1+L49/100)</f>
        <v>0</v>
      </c>
      <c r="N49" s="157">
        <v>0</v>
      </c>
      <c r="O49" s="157">
        <f>ROUND(E49*N49,2)</f>
        <v>0</v>
      </c>
      <c r="P49" s="157">
        <v>0</v>
      </c>
      <c r="Q49" s="157">
        <f>ROUND(E49*P49,2)</f>
        <v>0</v>
      </c>
      <c r="R49" s="157"/>
      <c r="S49" s="157" t="s">
        <v>96</v>
      </c>
      <c r="T49" s="157" t="s">
        <v>88</v>
      </c>
      <c r="U49" s="157">
        <v>0</v>
      </c>
      <c r="V49" s="157">
        <f>ROUND(E49*U49,2)</f>
        <v>0</v>
      </c>
      <c r="W49" s="157"/>
      <c r="X49" s="157" t="s">
        <v>89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90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5">
      <c r="A50" s="166">
        <v>22</v>
      </c>
      <c r="B50" s="167" t="s">
        <v>150</v>
      </c>
      <c r="C50" s="181" t="s">
        <v>151</v>
      </c>
      <c r="D50" s="168" t="s">
        <v>100</v>
      </c>
      <c r="E50" s="169">
        <v>1</v>
      </c>
      <c r="F50" s="170"/>
      <c r="G50" s="171">
        <f>ROUND(E50*F50,2)</f>
        <v>0</v>
      </c>
      <c r="H50" s="158"/>
      <c r="I50" s="157">
        <f>ROUND(E50*H50,2)</f>
        <v>0</v>
      </c>
      <c r="J50" s="158"/>
      <c r="K50" s="157">
        <f>ROUND(E50*J50,2)</f>
        <v>0</v>
      </c>
      <c r="L50" s="157">
        <v>21</v>
      </c>
      <c r="M50" s="157">
        <f>G50*(1+L50/100)</f>
        <v>0</v>
      </c>
      <c r="N50" s="157">
        <v>0</v>
      </c>
      <c r="O50" s="157">
        <f>ROUND(E50*N50,2)</f>
        <v>0</v>
      </c>
      <c r="P50" s="157">
        <v>0</v>
      </c>
      <c r="Q50" s="157">
        <f>ROUND(E50*P50,2)</f>
        <v>0</v>
      </c>
      <c r="R50" s="157"/>
      <c r="S50" s="157" t="s">
        <v>96</v>
      </c>
      <c r="T50" s="157" t="s">
        <v>88</v>
      </c>
      <c r="U50" s="157">
        <v>0</v>
      </c>
      <c r="V50" s="157">
        <f>ROUND(E50*U50,2)</f>
        <v>0</v>
      </c>
      <c r="W50" s="157"/>
      <c r="X50" s="157" t="s">
        <v>89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90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5">
      <c r="A51" s="155"/>
      <c r="B51" s="156"/>
      <c r="C51" s="245" t="s">
        <v>152</v>
      </c>
      <c r="D51" s="246"/>
      <c r="E51" s="246"/>
      <c r="F51" s="246"/>
      <c r="G51" s="246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92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5">
      <c r="A52" s="155"/>
      <c r="B52" s="156"/>
      <c r="C52" s="243" t="s">
        <v>153</v>
      </c>
      <c r="D52" s="244"/>
      <c r="E52" s="244"/>
      <c r="F52" s="244"/>
      <c r="G52" s="244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92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0.399999999999999" outlineLevel="1" x14ac:dyDescent="0.25">
      <c r="A53" s="166">
        <v>23</v>
      </c>
      <c r="B53" s="167" t="s">
        <v>154</v>
      </c>
      <c r="C53" s="181" t="s">
        <v>155</v>
      </c>
      <c r="D53" s="168" t="s">
        <v>100</v>
      </c>
      <c r="E53" s="169">
        <v>1</v>
      </c>
      <c r="F53" s="170"/>
      <c r="G53" s="171">
        <f>ROUND(E53*F53,2)</f>
        <v>0</v>
      </c>
      <c r="H53" s="158"/>
      <c r="I53" s="157">
        <f>ROUND(E53*H53,2)</f>
        <v>0</v>
      </c>
      <c r="J53" s="158"/>
      <c r="K53" s="157">
        <f>ROUND(E53*J53,2)</f>
        <v>0</v>
      </c>
      <c r="L53" s="157">
        <v>21</v>
      </c>
      <c r="M53" s="157">
        <f>G53*(1+L53/100)</f>
        <v>0</v>
      </c>
      <c r="N53" s="157">
        <v>0</v>
      </c>
      <c r="O53" s="157">
        <f>ROUND(E53*N53,2)</f>
        <v>0</v>
      </c>
      <c r="P53" s="157">
        <v>0</v>
      </c>
      <c r="Q53" s="157">
        <f>ROUND(E53*P53,2)</f>
        <v>0</v>
      </c>
      <c r="R53" s="157"/>
      <c r="S53" s="157" t="s">
        <v>96</v>
      </c>
      <c r="T53" s="157" t="s">
        <v>88</v>
      </c>
      <c r="U53" s="157">
        <v>0</v>
      </c>
      <c r="V53" s="157">
        <f>ROUND(E53*U53,2)</f>
        <v>0</v>
      </c>
      <c r="W53" s="157"/>
      <c r="X53" s="157" t="s">
        <v>89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90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5">
      <c r="A54" s="155"/>
      <c r="B54" s="156"/>
      <c r="C54" s="245" t="s">
        <v>156</v>
      </c>
      <c r="D54" s="246"/>
      <c r="E54" s="246"/>
      <c r="F54" s="246"/>
      <c r="G54" s="246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92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5">
      <c r="A55" s="155"/>
      <c r="B55" s="156"/>
      <c r="C55" s="243" t="s">
        <v>157</v>
      </c>
      <c r="D55" s="244"/>
      <c r="E55" s="244"/>
      <c r="F55" s="244"/>
      <c r="G55" s="244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92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5">
      <c r="A56" s="155"/>
      <c r="B56" s="156"/>
      <c r="C56" s="243" t="s">
        <v>158</v>
      </c>
      <c r="D56" s="244"/>
      <c r="E56" s="244"/>
      <c r="F56" s="244"/>
      <c r="G56" s="244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92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5">
      <c r="A57" s="155"/>
      <c r="B57" s="156"/>
      <c r="C57" s="243" t="s">
        <v>159</v>
      </c>
      <c r="D57" s="244"/>
      <c r="E57" s="244"/>
      <c r="F57" s="244"/>
      <c r="G57" s="244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92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5">
      <c r="A58" s="155"/>
      <c r="B58" s="156"/>
      <c r="C58" s="243" t="s">
        <v>160</v>
      </c>
      <c r="D58" s="244"/>
      <c r="E58" s="244"/>
      <c r="F58" s="244"/>
      <c r="G58" s="244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92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5">
      <c r="A59" s="155"/>
      <c r="B59" s="156"/>
      <c r="C59" s="243" t="s">
        <v>161</v>
      </c>
      <c r="D59" s="244"/>
      <c r="E59" s="244"/>
      <c r="F59" s="244"/>
      <c r="G59" s="244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92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20.399999999999999" outlineLevel="1" x14ac:dyDescent="0.25">
      <c r="A60" s="166">
        <v>24</v>
      </c>
      <c r="B60" s="167" t="s">
        <v>162</v>
      </c>
      <c r="C60" s="181" t="s">
        <v>163</v>
      </c>
      <c r="D60" s="168" t="s">
        <v>100</v>
      </c>
      <c r="E60" s="169">
        <v>1</v>
      </c>
      <c r="F60" s="170"/>
      <c r="G60" s="171">
        <f>ROUND(E60*F60,2)</f>
        <v>0</v>
      </c>
      <c r="H60" s="158"/>
      <c r="I60" s="157">
        <f>ROUND(E60*H60,2)</f>
        <v>0</v>
      </c>
      <c r="J60" s="158"/>
      <c r="K60" s="157">
        <f>ROUND(E60*J60,2)</f>
        <v>0</v>
      </c>
      <c r="L60" s="157">
        <v>21</v>
      </c>
      <c r="M60" s="157">
        <f>G60*(1+L60/100)</f>
        <v>0</v>
      </c>
      <c r="N60" s="157">
        <v>0</v>
      </c>
      <c r="O60" s="157">
        <f>ROUND(E60*N60,2)</f>
        <v>0</v>
      </c>
      <c r="P60" s="157">
        <v>0</v>
      </c>
      <c r="Q60" s="157">
        <f>ROUND(E60*P60,2)</f>
        <v>0</v>
      </c>
      <c r="R60" s="157"/>
      <c r="S60" s="157" t="s">
        <v>96</v>
      </c>
      <c r="T60" s="157" t="s">
        <v>88</v>
      </c>
      <c r="U60" s="157">
        <v>0</v>
      </c>
      <c r="V60" s="157">
        <f>ROUND(E60*U60,2)</f>
        <v>0</v>
      </c>
      <c r="W60" s="157"/>
      <c r="X60" s="157" t="s">
        <v>89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90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5">
      <c r="A61" s="155"/>
      <c r="B61" s="156"/>
      <c r="C61" s="245" t="s">
        <v>164</v>
      </c>
      <c r="D61" s="246"/>
      <c r="E61" s="246"/>
      <c r="F61" s="246"/>
      <c r="G61" s="246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92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20.399999999999999" outlineLevel="1" x14ac:dyDescent="0.25">
      <c r="A62" s="173">
        <v>25</v>
      </c>
      <c r="B62" s="174" t="s">
        <v>165</v>
      </c>
      <c r="C62" s="182" t="s">
        <v>166</v>
      </c>
      <c r="D62" s="175" t="s">
        <v>100</v>
      </c>
      <c r="E62" s="176">
        <v>1</v>
      </c>
      <c r="F62" s="177"/>
      <c r="G62" s="178">
        <f>ROUND(E62*F62,2)</f>
        <v>0</v>
      </c>
      <c r="H62" s="158"/>
      <c r="I62" s="157">
        <f>ROUND(E62*H62,2)</f>
        <v>0</v>
      </c>
      <c r="J62" s="158"/>
      <c r="K62" s="157">
        <f>ROUND(E62*J62,2)</f>
        <v>0</v>
      </c>
      <c r="L62" s="157">
        <v>21</v>
      </c>
      <c r="M62" s="157">
        <f>G62*(1+L62/100)</f>
        <v>0</v>
      </c>
      <c r="N62" s="157">
        <v>0</v>
      </c>
      <c r="O62" s="157">
        <f>ROUND(E62*N62,2)</f>
        <v>0</v>
      </c>
      <c r="P62" s="157">
        <v>0</v>
      </c>
      <c r="Q62" s="157">
        <f>ROUND(E62*P62,2)</f>
        <v>0</v>
      </c>
      <c r="R62" s="157"/>
      <c r="S62" s="157" t="s">
        <v>96</v>
      </c>
      <c r="T62" s="157" t="s">
        <v>88</v>
      </c>
      <c r="U62" s="157">
        <v>0</v>
      </c>
      <c r="V62" s="157">
        <f>ROUND(E62*U62,2)</f>
        <v>0</v>
      </c>
      <c r="W62" s="157"/>
      <c r="X62" s="157" t="s">
        <v>89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90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0.399999999999999" outlineLevel="1" x14ac:dyDescent="0.25">
      <c r="A63" s="173">
        <v>26</v>
      </c>
      <c r="B63" s="174" t="s">
        <v>167</v>
      </c>
      <c r="C63" s="182" t="s">
        <v>168</v>
      </c>
      <c r="D63" s="175" t="s">
        <v>100</v>
      </c>
      <c r="E63" s="176">
        <v>1</v>
      </c>
      <c r="F63" s="177"/>
      <c r="G63" s="178">
        <f>ROUND(E63*F63,2)</f>
        <v>0</v>
      </c>
      <c r="H63" s="158"/>
      <c r="I63" s="157">
        <f>ROUND(E63*H63,2)</f>
        <v>0</v>
      </c>
      <c r="J63" s="158"/>
      <c r="K63" s="157">
        <f>ROUND(E63*J63,2)</f>
        <v>0</v>
      </c>
      <c r="L63" s="157">
        <v>21</v>
      </c>
      <c r="M63" s="157">
        <f>G63*(1+L63/100)</f>
        <v>0</v>
      </c>
      <c r="N63" s="157">
        <v>0</v>
      </c>
      <c r="O63" s="157">
        <f>ROUND(E63*N63,2)</f>
        <v>0</v>
      </c>
      <c r="P63" s="157">
        <v>0</v>
      </c>
      <c r="Q63" s="157">
        <f>ROUND(E63*P63,2)</f>
        <v>0</v>
      </c>
      <c r="R63" s="157"/>
      <c r="S63" s="157" t="s">
        <v>96</v>
      </c>
      <c r="T63" s="157" t="s">
        <v>88</v>
      </c>
      <c r="U63" s="157">
        <v>0</v>
      </c>
      <c r="V63" s="157">
        <f>ROUND(E63*U63,2)</f>
        <v>0</v>
      </c>
      <c r="W63" s="157"/>
      <c r="X63" s="157" t="s">
        <v>89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90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20.399999999999999" outlineLevel="1" x14ac:dyDescent="0.25">
      <c r="A64" s="173">
        <v>27</v>
      </c>
      <c r="B64" s="174" t="s">
        <v>169</v>
      </c>
      <c r="C64" s="182" t="s">
        <v>170</v>
      </c>
      <c r="D64" s="175" t="s">
        <v>100</v>
      </c>
      <c r="E64" s="176">
        <v>1</v>
      </c>
      <c r="F64" s="177"/>
      <c r="G64" s="178">
        <f>ROUND(E64*F64,2)</f>
        <v>0</v>
      </c>
      <c r="H64" s="158"/>
      <c r="I64" s="157">
        <f>ROUND(E64*H64,2)</f>
        <v>0</v>
      </c>
      <c r="J64" s="158"/>
      <c r="K64" s="157">
        <f>ROUND(E64*J64,2)</f>
        <v>0</v>
      </c>
      <c r="L64" s="157">
        <v>21</v>
      </c>
      <c r="M64" s="157">
        <f>G64*(1+L64/100)</f>
        <v>0</v>
      </c>
      <c r="N64" s="157">
        <v>0</v>
      </c>
      <c r="O64" s="157">
        <f>ROUND(E64*N64,2)</f>
        <v>0</v>
      </c>
      <c r="P64" s="157">
        <v>0</v>
      </c>
      <c r="Q64" s="157">
        <f>ROUND(E64*P64,2)</f>
        <v>0</v>
      </c>
      <c r="R64" s="157"/>
      <c r="S64" s="157" t="s">
        <v>96</v>
      </c>
      <c r="T64" s="157" t="s">
        <v>88</v>
      </c>
      <c r="U64" s="157">
        <v>0</v>
      </c>
      <c r="V64" s="157">
        <f>ROUND(E64*U64,2)</f>
        <v>0</v>
      </c>
      <c r="W64" s="157"/>
      <c r="X64" s="157" t="s">
        <v>89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90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20.399999999999999" outlineLevel="1" x14ac:dyDescent="0.25">
      <c r="A65" s="166">
        <v>28</v>
      </c>
      <c r="B65" s="167" t="s">
        <v>171</v>
      </c>
      <c r="C65" s="181" t="s">
        <v>172</v>
      </c>
      <c r="D65" s="168" t="s">
        <v>100</v>
      </c>
      <c r="E65" s="169">
        <v>1</v>
      </c>
      <c r="F65" s="170"/>
      <c r="G65" s="171">
        <f>ROUND(E65*F65,2)</f>
        <v>0</v>
      </c>
      <c r="H65" s="158"/>
      <c r="I65" s="157">
        <f>ROUND(E65*H65,2)</f>
        <v>0</v>
      </c>
      <c r="J65" s="158"/>
      <c r="K65" s="157">
        <f>ROUND(E65*J65,2)</f>
        <v>0</v>
      </c>
      <c r="L65" s="157">
        <v>21</v>
      </c>
      <c r="M65" s="157">
        <f>G65*(1+L65/100)</f>
        <v>0</v>
      </c>
      <c r="N65" s="157">
        <v>0</v>
      </c>
      <c r="O65" s="157">
        <f>ROUND(E65*N65,2)</f>
        <v>0</v>
      </c>
      <c r="P65" s="157">
        <v>0</v>
      </c>
      <c r="Q65" s="157">
        <f>ROUND(E65*P65,2)</f>
        <v>0</v>
      </c>
      <c r="R65" s="157"/>
      <c r="S65" s="157" t="s">
        <v>96</v>
      </c>
      <c r="T65" s="157" t="s">
        <v>88</v>
      </c>
      <c r="U65" s="157">
        <v>0</v>
      </c>
      <c r="V65" s="157">
        <f>ROUND(E65*U65,2)</f>
        <v>0</v>
      </c>
      <c r="W65" s="157"/>
      <c r="X65" s="157" t="s">
        <v>89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90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5">
      <c r="A66" s="155"/>
      <c r="B66" s="156"/>
      <c r="C66" s="245" t="s">
        <v>173</v>
      </c>
      <c r="D66" s="246"/>
      <c r="E66" s="246"/>
      <c r="F66" s="246"/>
      <c r="G66" s="246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92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5">
      <c r="A67" s="155"/>
      <c r="B67" s="156"/>
      <c r="C67" s="243" t="s">
        <v>174</v>
      </c>
      <c r="D67" s="244"/>
      <c r="E67" s="244"/>
      <c r="F67" s="244"/>
      <c r="G67" s="244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92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5">
      <c r="A68" s="155"/>
      <c r="B68" s="156"/>
      <c r="C68" s="243" t="s">
        <v>175</v>
      </c>
      <c r="D68" s="244"/>
      <c r="E68" s="244"/>
      <c r="F68" s="244"/>
      <c r="G68" s="244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92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0.399999999999999" outlineLevel="1" x14ac:dyDescent="0.25">
      <c r="A69" s="173">
        <v>29</v>
      </c>
      <c r="B69" s="174" t="s">
        <v>176</v>
      </c>
      <c r="C69" s="182" t="s">
        <v>177</v>
      </c>
      <c r="D69" s="175" t="s">
        <v>100</v>
      </c>
      <c r="E69" s="176">
        <v>1</v>
      </c>
      <c r="F69" s="177"/>
      <c r="G69" s="178">
        <f>ROUND(E69*F69,2)</f>
        <v>0</v>
      </c>
      <c r="H69" s="158"/>
      <c r="I69" s="157">
        <f>ROUND(E69*H69,2)</f>
        <v>0</v>
      </c>
      <c r="J69" s="158"/>
      <c r="K69" s="157">
        <f>ROUND(E69*J69,2)</f>
        <v>0</v>
      </c>
      <c r="L69" s="157">
        <v>21</v>
      </c>
      <c r="M69" s="157">
        <f>G69*(1+L69/100)</f>
        <v>0</v>
      </c>
      <c r="N69" s="157">
        <v>0</v>
      </c>
      <c r="O69" s="157">
        <f>ROUND(E69*N69,2)</f>
        <v>0</v>
      </c>
      <c r="P69" s="157">
        <v>0</v>
      </c>
      <c r="Q69" s="157">
        <f>ROUND(E69*P69,2)</f>
        <v>0</v>
      </c>
      <c r="R69" s="157"/>
      <c r="S69" s="157" t="s">
        <v>96</v>
      </c>
      <c r="T69" s="157" t="s">
        <v>88</v>
      </c>
      <c r="U69" s="157">
        <v>0</v>
      </c>
      <c r="V69" s="157">
        <f>ROUND(E69*U69,2)</f>
        <v>0</v>
      </c>
      <c r="W69" s="157"/>
      <c r="X69" s="157" t="s">
        <v>89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90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x14ac:dyDescent="0.25">
      <c r="A70" s="160" t="s">
        <v>82</v>
      </c>
      <c r="B70" s="161" t="s">
        <v>55</v>
      </c>
      <c r="C70" s="180" t="s">
        <v>30</v>
      </c>
      <c r="D70" s="162"/>
      <c r="E70" s="163"/>
      <c r="F70" s="164"/>
      <c r="G70" s="165">
        <f>SUMIF(AG71:AG100,"&lt;&gt;NOR",G71:G100)</f>
        <v>0</v>
      </c>
      <c r="H70" s="159"/>
      <c r="I70" s="159">
        <f>SUM(I71:I100)</f>
        <v>0</v>
      </c>
      <c r="J70" s="159"/>
      <c r="K70" s="159">
        <f>SUM(K71:K100)</f>
        <v>0</v>
      </c>
      <c r="L70" s="159"/>
      <c r="M70" s="159">
        <f>SUM(M71:M100)</f>
        <v>0</v>
      </c>
      <c r="N70" s="159"/>
      <c r="O70" s="159">
        <f>SUM(O71:O100)</f>
        <v>0</v>
      </c>
      <c r="P70" s="159"/>
      <c r="Q70" s="159">
        <f>SUM(Q71:Q100)</f>
        <v>0</v>
      </c>
      <c r="R70" s="159"/>
      <c r="S70" s="159"/>
      <c r="T70" s="159"/>
      <c r="U70" s="159"/>
      <c r="V70" s="159">
        <f>SUM(V71:V100)</f>
        <v>0</v>
      </c>
      <c r="W70" s="159"/>
      <c r="X70" s="159"/>
      <c r="AG70" t="s">
        <v>83</v>
      </c>
    </row>
    <row r="71" spans="1:60" outlineLevel="1" x14ac:dyDescent="0.25">
      <c r="A71" s="166">
        <v>30</v>
      </c>
      <c r="B71" s="167" t="s">
        <v>178</v>
      </c>
      <c r="C71" s="181" t="s">
        <v>179</v>
      </c>
      <c r="D71" s="168" t="s">
        <v>86</v>
      </c>
      <c r="E71" s="169">
        <v>1</v>
      </c>
      <c r="F71" s="170"/>
      <c r="G71" s="171">
        <f>ROUND(E71*F71,2)</f>
        <v>0</v>
      </c>
      <c r="H71" s="158"/>
      <c r="I71" s="157">
        <f>ROUND(E71*H71,2)</f>
        <v>0</v>
      </c>
      <c r="J71" s="158"/>
      <c r="K71" s="157">
        <f>ROUND(E71*J71,2)</f>
        <v>0</v>
      </c>
      <c r="L71" s="157">
        <v>21</v>
      </c>
      <c r="M71" s="157">
        <f>G71*(1+L71/100)</f>
        <v>0</v>
      </c>
      <c r="N71" s="157">
        <v>0</v>
      </c>
      <c r="O71" s="157">
        <f>ROUND(E71*N71,2)</f>
        <v>0</v>
      </c>
      <c r="P71" s="157">
        <v>0</v>
      </c>
      <c r="Q71" s="157">
        <f>ROUND(E71*P71,2)</f>
        <v>0</v>
      </c>
      <c r="R71" s="157"/>
      <c r="S71" s="157" t="s">
        <v>87</v>
      </c>
      <c r="T71" s="157" t="s">
        <v>88</v>
      </c>
      <c r="U71" s="157">
        <v>0</v>
      </c>
      <c r="V71" s="157">
        <f>ROUND(E71*U71,2)</f>
        <v>0</v>
      </c>
      <c r="W71" s="157"/>
      <c r="X71" s="157" t="s">
        <v>89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90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5">
      <c r="A72" s="155"/>
      <c r="B72" s="156"/>
      <c r="C72" s="245" t="s">
        <v>180</v>
      </c>
      <c r="D72" s="246"/>
      <c r="E72" s="246"/>
      <c r="F72" s="246"/>
      <c r="G72" s="246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92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5">
      <c r="A73" s="155"/>
      <c r="B73" s="156"/>
      <c r="C73" s="243" t="s">
        <v>181</v>
      </c>
      <c r="D73" s="244"/>
      <c r="E73" s="244"/>
      <c r="F73" s="244"/>
      <c r="G73" s="244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92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5">
      <c r="A74" s="155"/>
      <c r="B74" s="156"/>
      <c r="C74" s="243" t="s">
        <v>182</v>
      </c>
      <c r="D74" s="244"/>
      <c r="E74" s="244"/>
      <c r="F74" s="244"/>
      <c r="G74" s="244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92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5">
      <c r="A75" s="155"/>
      <c r="B75" s="156"/>
      <c r="C75" s="243" t="s">
        <v>183</v>
      </c>
      <c r="D75" s="244"/>
      <c r="E75" s="244"/>
      <c r="F75" s="244"/>
      <c r="G75" s="244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92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5">
      <c r="A76" s="155"/>
      <c r="B76" s="156"/>
      <c r="C76" s="243" t="s">
        <v>184</v>
      </c>
      <c r="D76" s="244"/>
      <c r="E76" s="244"/>
      <c r="F76" s="244"/>
      <c r="G76" s="244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92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5">
      <c r="A77" s="155"/>
      <c r="B77" s="156"/>
      <c r="C77" s="243" t="s">
        <v>185</v>
      </c>
      <c r="D77" s="244"/>
      <c r="E77" s="244"/>
      <c r="F77" s="244"/>
      <c r="G77" s="244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92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5">
      <c r="A78" s="155"/>
      <c r="B78" s="156"/>
      <c r="C78" s="243" t="s">
        <v>186</v>
      </c>
      <c r="D78" s="244"/>
      <c r="E78" s="244"/>
      <c r="F78" s="244"/>
      <c r="G78" s="244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92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5">
      <c r="A79" s="155"/>
      <c r="B79" s="156"/>
      <c r="C79" s="243" t="s">
        <v>187</v>
      </c>
      <c r="D79" s="244"/>
      <c r="E79" s="244"/>
      <c r="F79" s="244"/>
      <c r="G79" s="244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92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5">
      <c r="A80" s="155"/>
      <c r="B80" s="156"/>
      <c r="C80" s="243" t="s">
        <v>188</v>
      </c>
      <c r="D80" s="244"/>
      <c r="E80" s="244"/>
      <c r="F80" s="244"/>
      <c r="G80" s="244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92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5">
      <c r="A81" s="155"/>
      <c r="B81" s="156"/>
      <c r="C81" s="243" t="s">
        <v>189</v>
      </c>
      <c r="D81" s="244"/>
      <c r="E81" s="244"/>
      <c r="F81" s="244"/>
      <c r="G81" s="244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92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5">
      <c r="A82" s="155"/>
      <c r="B82" s="156"/>
      <c r="C82" s="243" t="s">
        <v>190</v>
      </c>
      <c r="D82" s="244"/>
      <c r="E82" s="244"/>
      <c r="F82" s="244"/>
      <c r="G82" s="244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92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5">
      <c r="A83" s="155"/>
      <c r="B83" s="156"/>
      <c r="C83" s="243" t="s">
        <v>191</v>
      </c>
      <c r="D83" s="244"/>
      <c r="E83" s="244"/>
      <c r="F83" s="244"/>
      <c r="G83" s="244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92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5">
      <c r="A84" s="155"/>
      <c r="B84" s="156"/>
      <c r="C84" s="243" t="s">
        <v>192</v>
      </c>
      <c r="D84" s="244"/>
      <c r="E84" s="244"/>
      <c r="F84" s="244"/>
      <c r="G84" s="244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92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5">
      <c r="A85" s="155"/>
      <c r="B85" s="156"/>
      <c r="C85" s="243" t="s">
        <v>193</v>
      </c>
      <c r="D85" s="244"/>
      <c r="E85" s="244"/>
      <c r="F85" s="244"/>
      <c r="G85" s="244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92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5">
      <c r="A86" s="155"/>
      <c r="B86" s="156"/>
      <c r="C86" s="243" t="s">
        <v>194</v>
      </c>
      <c r="D86" s="244"/>
      <c r="E86" s="244"/>
      <c r="F86" s="244"/>
      <c r="G86" s="244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92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5">
      <c r="A87" s="155"/>
      <c r="B87" s="156"/>
      <c r="C87" s="243" t="s">
        <v>195</v>
      </c>
      <c r="D87" s="244"/>
      <c r="E87" s="244"/>
      <c r="F87" s="244"/>
      <c r="G87" s="244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92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5">
      <c r="A88" s="155"/>
      <c r="B88" s="156"/>
      <c r="C88" s="243" t="s">
        <v>196</v>
      </c>
      <c r="D88" s="244"/>
      <c r="E88" s="244"/>
      <c r="F88" s="244"/>
      <c r="G88" s="244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92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5">
      <c r="A89" s="155"/>
      <c r="B89" s="156"/>
      <c r="C89" s="243" t="s">
        <v>197</v>
      </c>
      <c r="D89" s="244"/>
      <c r="E89" s="244"/>
      <c r="F89" s="244"/>
      <c r="G89" s="244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92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5">
      <c r="A90" s="155"/>
      <c r="B90" s="156"/>
      <c r="C90" s="243" t="s">
        <v>216</v>
      </c>
      <c r="D90" s="244"/>
      <c r="E90" s="244"/>
      <c r="F90" s="244"/>
      <c r="G90" s="244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92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5">
      <c r="A91" s="155"/>
      <c r="B91" s="156"/>
      <c r="C91" s="243" t="s">
        <v>198</v>
      </c>
      <c r="D91" s="244"/>
      <c r="E91" s="244"/>
      <c r="F91" s="244"/>
      <c r="G91" s="244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92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5">
      <c r="A92" s="166">
        <v>31</v>
      </c>
      <c r="B92" s="167" t="s">
        <v>199</v>
      </c>
      <c r="C92" s="181" t="s">
        <v>200</v>
      </c>
      <c r="D92" s="168" t="s">
        <v>86</v>
      </c>
      <c r="E92" s="169">
        <v>1</v>
      </c>
      <c r="F92" s="170"/>
      <c r="G92" s="171">
        <f>ROUND(E92*F92,2)</f>
        <v>0</v>
      </c>
      <c r="H92" s="158"/>
      <c r="I92" s="157">
        <f>ROUND(E92*H92,2)</f>
        <v>0</v>
      </c>
      <c r="J92" s="158"/>
      <c r="K92" s="157">
        <f>ROUND(E92*J92,2)</f>
        <v>0</v>
      </c>
      <c r="L92" s="157">
        <v>21</v>
      </c>
      <c r="M92" s="157">
        <f>G92*(1+L92/100)</f>
        <v>0</v>
      </c>
      <c r="N92" s="157">
        <v>0</v>
      </c>
      <c r="O92" s="157">
        <f>ROUND(E92*N92,2)</f>
        <v>0</v>
      </c>
      <c r="P92" s="157">
        <v>0</v>
      </c>
      <c r="Q92" s="157">
        <f>ROUND(E92*P92,2)</f>
        <v>0</v>
      </c>
      <c r="R92" s="157"/>
      <c r="S92" s="157" t="s">
        <v>87</v>
      </c>
      <c r="T92" s="157" t="s">
        <v>88</v>
      </c>
      <c r="U92" s="157">
        <v>0</v>
      </c>
      <c r="V92" s="157">
        <f>ROUND(E92*U92,2)</f>
        <v>0</v>
      </c>
      <c r="W92" s="157"/>
      <c r="X92" s="157" t="s">
        <v>89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90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5">
      <c r="A93" s="155"/>
      <c r="B93" s="156"/>
      <c r="C93" s="245" t="s">
        <v>201</v>
      </c>
      <c r="D93" s="246"/>
      <c r="E93" s="246"/>
      <c r="F93" s="246"/>
      <c r="G93" s="246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92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5">
      <c r="A94" s="155"/>
      <c r="B94" s="156"/>
      <c r="C94" s="243" t="s">
        <v>202</v>
      </c>
      <c r="D94" s="244"/>
      <c r="E94" s="244"/>
      <c r="F94" s="244"/>
      <c r="G94" s="244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92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5">
      <c r="A95" s="155"/>
      <c r="B95" s="156"/>
      <c r="C95" s="243" t="s">
        <v>203</v>
      </c>
      <c r="D95" s="244"/>
      <c r="E95" s="244"/>
      <c r="F95" s="244"/>
      <c r="G95" s="244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92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5">
      <c r="A96" s="155"/>
      <c r="B96" s="156"/>
      <c r="C96" s="243" t="s">
        <v>204</v>
      </c>
      <c r="D96" s="244"/>
      <c r="E96" s="244"/>
      <c r="F96" s="244"/>
      <c r="G96" s="244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92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5">
      <c r="A97" s="155"/>
      <c r="B97" s="156"/>
      <c r="C97" s="243" t="s">
        <v>205</v>
      </c>
      <c r="D97" s="244"/>
      <c r="E97" s="244"/>
      <c r="F97" s="244"/>
      <c r="G97" s="244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92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5">
      <c r="A98" s="166">
        <v>32</v>
      </c>
      <c r="B98" s="167" t="s">
        <v>206</v>
      </c>
      <c r="C98" s="181" t="s">
        <v>207</v>
      </c>
      <c r="D98" s="168" t="s">
        <v>86</v>
      </c>
      <c r="E98" s="169">
        <v>1</v>
      </c>
      <c r="F98" s="170"/>
      <c r="G98" s="171">
        <f>ROUND(E98*F98,2)</f>
        <v>0</v>
      </c>
      <c r="H98" s="158"/>
      <c r="I98" s="157">
        <f>ROUND(E98*H98,2)</f>
        <v>0</v>
      </c>
      <c r="J98" s="158"/>
      <c r="K98" s="157">
        <f>ROUND(E98*J98,2)</f>
        <v>0</v>
      </c>
      <c r="L98" s="157">
        <v>21</v>
      </c>
      <c r="M98" s="157">
        <f>G98*(1+L98/100)</f>
        <v>0</v>
      </c>
      <c r="N98" s="157">
        <v>0</v>
      </c>
      <c r="O98" s="157">
        <f>ROUND(E98*N98,2)</f>
        <v>0</v>
      </c>
      <c r="P98" s="157">
        <v>0</v>
      </c>
      <c r="Q98" s="157">
        <f>ROUND(E98*P98,2)</f>
        <v>0</v>
      </c>
      <c r="R98" s="157"/>
      <c r="S98" s="157" t="s">
        <v>87</v>
      </c>
      <c r="T98" s="157" t="s">
        <v>88</v>
      </c>
      <c r="U98" s="157">
        <v>0</v>
      </c>
      <c r="V98" s="157">
        <f>ROUND(E98*U98,2)</f>
        <v>0</v>
      </c>
      <c r="W98" s="157"/>
      <c r="X98" s="157" t="s">
        <v>89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90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5">
      <c r="A99" s="155"/>
      <c r="B99" s="156"/>
      <c r="C99" s="245" t="s">
        <v>208</v>
      </c>
      <c r="D99" s="246"/>
      <c r="E99" s="246"/>
      <c r="F99" s="246"/>
      <c r="G99" s="246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92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5">
      <c r="A100" s="155"/>
      <c r="B100" s="156"/>
      <c r="C100" s="243" t="s">
        <v>209</v>
      </c>
      <c r="D100" s="244"/>
      <c r="E100" s="244"/>
      <c r="F100" s="244"/>
      <c r="G100" s="244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92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x14ac:dyDescent="0.25">
      <c r="A101" s="3"/>
      <c r="B101" s="4"/>
      <c r="C101" s="183"/>
      <c r="D101" s="6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AE101">
        <v>15</v>
      </c>
      <c r="AF101">
        <v>21</v>
      </c>
      <c r="AG101" t="s">
        <v>69</v>
      </c>
    </row>
    <row r="102" spans="1:60" x14ac:dyDescent="0.25">
      <c r="A102" s="151"/>
      <c r="B102" s="152" t="s">
        <v>31</v>
      </c>
      <c r="C102" s="184"/>
      <c r="D102" s="153"/>
      <c r="E102" s="154"/>
      <c r="F102" s="154"/>
      <c r="G102" s="179">
        <f>G8+G70</f>
        <v>0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AE102">
        <f>SUMIF(L7:L100,AE101,G7:G100)</f>
        <v>0</v>
      </c>
      <c r="AF102">
        <f>SUMIF(L7:L100,AF101,G7:G100)</f>
        <v>0</v>
      </c>
      <c r="AG102" t="s">
        <v>210</v>
      </c>
    </row>
    <row r="103" spans="1:60" x14ac:dyDescent="0.25">
      <c r="A103" s="3"/>
      <c r="B103" s="4"/>
      <c r="C103" s="183"/>
      <c r="D103" s="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60" x14ac:dyDescent="0.25">
      <c r="A104" s="3"/>
      <c r="B104" s="4"/>
      <c r="C104" s="183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60" x14ac:dyDescent="0.25">
      <c r="A105" s="254" t="s">
        <v>211</v>
      </c>
      <c r="B105" s="254"/>
      <c r="C105" s="255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60" x14ac:dyDescent="0.25">
      <c r="A106" s="256"/>
      <c r="B106" s="257"/>
      <c r="C106" s="258"/>
      <c r="D106" s="257"/>
      <c r="E106" s="257"/>
      <c r="F106" s="257"/>
      <c r="G106" s="259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AG106" t="s">
        <v>212</v>
      </c>
    </row>
    <row r="107" spans="1:60" x14ac:dyDescent="0.25">
      <c r="A107" s="260"/>
      <c r="B107" s="261"/>
      <c r="C107" s="262"/>
      <c r="D107" s="261"/>
      <c r="E107" s="261"/>
      <c r="F107" s="261"/>
      <c r="G107" s="26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60" x14ac:dyDescent="0.25">
      <c r="A108" s="260"/>
      <c r="B108" s="261"/>
      <c r="C108" s="262"/>
      <c r="D108" s="261"/>
      <c r="E108" s="261"/>
      <c r="F108" s="261"/>
      <c r="G108" s="26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60" x14ac:dyDescent="0.25">
      <c r="A109" s="260"/>
      <c r="B109" s="261"/>
      <c r="C109" s="262"/>
      <c r="D109" s="261"/>
      <c r="E109" s="261"/>
      <c r="F109" s="261"/>
      <c r="G109" s="26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60" x14ac:dyDescent="0.25">
      <c r="A110" s="264"/>
      <c r="B110" s="265"/>
      <c r="C110" s="266"/>
      <c r="D110" s="265"/>
      <c r="E110" s="265"/>
      <c r="F110" s="265"/>
      <c r="G110" s="267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60" x14ac:dyDescent="0.25">
      <c r="A111" s="3"/>
      <c r="B111" s="4"/>
      <c r="C111" s="183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 x14ac:dyDescent="0.25">
      <c r="C112" s="185"/>
      <c r="D112" s="10"/>
      <c r="AG112" t="s">
        <v>217</v>
      </c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5">
    <mergeCell ref="A106:G110"/>
    <mergeCell ref="C10:G10"/>
    <mergeCell ref="C13:G13"/>
    <mergeCell ref="C15:G15"/>
    <mergeCell ref="C20:G20"/>
    <mergeCell ref="A1:G1"/>
    <mergeCell ref="C2:G2"/>
    <mergeCell ref="C3:G3"/>
    <mergeCell ref="C4:G4"/>
    <mergeCell ref="A105:C105"/>
    <mergeCell ref="C41:G41"/>
    <mergeCell ref="C21:G21"/>
    <mergeCell ref="C28:G28"/>
    <mergeCell ref="C29:G29"/>
    <mergeCell ref="C30:G30"/>
    <mergeCell ref="C31:G31"/>
    <mergeCell ref="C33:G33"/>
    <mergeCell ref="C34:G34"/>
    <mergeCell ref="C35:G35"/>
    <mergeCell ref="C37:G37"/>
    <mergeCell ref="C39:G39"/>
    <mergeCell ref="C40:G40"/>
    <mergeCell ref="C59:G59"/>
    <mergeCell ref="C42:G42"/>
    <mergeCell ref="C43:G43"/>
    <mergeCell ref="C44:G44"/>
    <mergeCell ref="C46:G46"/>
    <mergeCell ref="C51:G51"/>
    <mergeCell ref="C52:G52"/>
    <mergeCell ref="C54:G54"/>
    <mergeCell ref="C55:G55"/>
    <mergeCell ref="C56:G56"/>
    <mergeCell ref="C57:G57"/>
    <mergeCell ref="C58:G58"/>
    <mergeCell ref="C79:G79"/>
    <mergeCell ref="C61:G61"/>
    <mergeCell ref="C66:G66"/>
    <mergeCell ref="C67:G67"/>
    <mergeCell ref="C68:G68"/>
    <mergeCell ref="C72:G72"/>
    <mergeCell ref="C73:G73"/>
    <mergeCell ref="C74:G74"/>
    <mergeCell ref="C75:G75"/>
    <mergeCell ref="C76:G76"/>
    <mergeCell ref="C77:G77"/>
    <mergeCell ref="C78:G78"/>
    <mergeCell ref="C91:G91"/>
    <mergeCell ref="C80:G80"/>
    <mergeCell ref="C81:G81"/>
    <mergeCell ref="C82:G82"/>
    <mergeCell ref="C83:G83"/>
    <mergeCell ref="C84:G84"/>
    <mergeCell ref="C85:G85"/>
    <mergeCell ref="C86:G86"/>
    <mergeCell ref="C87:G87"/>
    <mergeCell ref="C88:G88"/>
    <mergeCell ref="C89:G89"/>
    <mergeCell ref="C90:G90"/>
    <mergeCell ref="C100:G100"/>
    <mergeCell ref="C93:G93"/>
    <mergeCell ref="C94:G94"/>
    <mergeCell ref="C95:G95"/>
    <mergeCell ref="C96:G96"/>
    <mergeCell ref="C97:G97"/>
    <mergeCell ref="C99:G99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00 000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'00 000 Naklady'!Názvy_tisku</vt:lpstr>
      <vt:lpstr>oadresa</vt:lpstr>
      <vt:lpstr>Stavba!Objednatel</vt:lpstr>
      <vt:lpstr>Stavba!Objekt</vt:lpstr>
      <vt:lpstr>'00 000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cp:lastPrinted>2019-03-19T12:27:02Z</cp:lastPrinted>
  <dcterms:created xsi:type="dcterms:W3CDTF">2009-04-08T07:15:50Z</dcterms:created>
  <dcterms:modified xsi:type="dcterms:W3CDTF">2021-11-23T09:46:15Z</dcterms:modified>
</cp:coreProperties>
</file>